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3η'!$A$1:$AD$98</definedName>
  </definedNames>
  <calcPr fullCalcOnLoad="1"/>
</workbook>
</file>

<file path=xl/sharedStrings.xml><?xml version="1.0" encoding="utf-8"?>
<sst xmlns="http://schemas.openxmlformats.org/spreadsheetml/2006/main" count="668" uniqueCount="169">
  <si>
    <t>ΔΝ-24</t>
  </si>
  <si>
    <t>1ο ΔΗΜΟΤΙΚΟ ΣΧΟΛΕΙΟ ΚΑΤΩ ΑΧΑΪΑΣ</t>
  </si>
  <si>
    <t>ΔΥΤΙΚΗΣ ΑΧΑΪΑΣ</t>
  </si>
  <si>
    <t xml:space="preserve">ΔΗΜΟΤΙΚΟ ΣΧΟΛΕΙΟ ΑΡΛΑΣ </t>
  </si>
  <si>
    <t>ΔΝ-34</t>
  </si>
  <si>
    <t>ΔΝ-45</t>
  </si>
  <si>
    <t>ΔΗΜΟΤΙΚΟ ΣΧΟΛΕΙΟ ΠΗΓΑΔΙΩΝ</t>
  </si>
  <si>
    <t>ΝΕΟΧΩΡΙ-ΠΗΓΑΔΙΑ</t>
  </si>
  <si>
    <t>ΔΝ-46</t>
  </si>
  <si>
    <t>ΔΝ-47</t>
  </si>
  <si>
    <t>ΧΑΡΑΥΓΗ-ΠΗΓΑΔΙΑ</t>
  </si>
  <si>
    <t>ΔΝ-51</t>
  </si>
  <si>
    <t xml:space="preserve">ΔΗΜΟΤΙΚΟ ΣΧΟΛΕΙΟ ΣΑΝΤΟΜΕΡΙΟΥ </t>
  </si>
  <si>
    <t>ΔΝ-52</t>
  </si>
  <si>
    <t>ΔΥ-33</t>
  </si>
  <si>
    <t>ΔΥ-34</t>
  </si>
  <si>
    <t>ΔΥ-59</t>
  </si>
  <si>
    <t>ΓΕΝΙΚΟ ΛΥΚΕΙΟ ΛΑΠΠΑ</t>
  </si>
  <si>
    <t>ΔΥ-53</t>
  </si>
  <si>
    <t>ΣΥΝΟΛΙΚΟΣ ΠΡΟΫΠΟΛΟΓΙΣΜΟΣ ΜΕ ΤΑ ΔΙΚΑΙΩΜΑΤΑ ΠΡΟΑΙΡΕΣΗΣ ΜΕ ΦΠΑ (€)</t>
  </si>
  <si>
    <t>ΔΗΜΟΤΙΚΟ ΣΧΟΛΕΙΟ ΑΝΩ ΑΛΙΣΣΟΥ</t>
  </si>
  <si>
    <t>ΔΥ-40</t>
  </si>
  <si>
    <t>ΔΥ-23</t>
  </si>
  <si>
    <t>ΔΗΜΟΤΙΚΟ ΣΧΟΛΕΙΟ ΜΙΧΟΪΟΥ</t>
  </si>
  <si>
    <t>ΔΥ-25</t>
  </si>
  <si>
    <t>ΔΥ-52</t>
  </si>
  <si>
    <t xml:space="preserve">ΕΠΑΓΓΕΛΜΑΤΙΚΟ ΛΥΚΕΙΟ ΚΑΤΩ ΑΧΑΪΑΣ  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</si>
  <si>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</si>
  <si>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</si>
  <si>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</si>
  <si>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</si>
  <si>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</si>
  <si>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ΓΕΝΙΚΟ ΛΥΚΕΙΟ ΛΟΥΣΙΚΩΝ - ΓΥΜΝΑΣΙΟ ΛΟΥΣΙΚΩΝ</t>
  </si>
  <si>
    <t>ΔΗΜΟΤΙΚΟ ΣΧΟΛΕΙΟ ΑΡΛΑΣ - ΡΟΒΙΑΝΙΤΗ ΑΧΑΪΑΣ</t>
  </si>
  <si>
    <t>ΚΑΝΔΑΛΟΣ - ΜΙΧΟΪ (ΣΧΟΛΕΙΟ)</t>
  </si>
  <si>
    <t>ΚΟΣΤΟΣ ΔΡΟΜΟΛΟΓΟΥ ΣΥΜΦΩΝΑ ΜΕ ΤΗΝ 24001/2013 ΚΥΑ  -  ΧΩΡΙΣ ΦΠΑ (€)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</si>
  <si>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</si>
  <si>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</si>
  <si>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</si>
  <si>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</si>
  <si>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</si>
  <si>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</si>
  <si>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</si>
  <si>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</si>
  <si>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</si>
  <si>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</si>
  <si>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</si>
  <si>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</si>
  <si>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</si>
  <si>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</si>
  <si>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</si>
  <si>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</si>
  <si>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ΔΗΜΟΤΙΚΟ</t>
  </si>
  <si>
    <t>ΟΝΟΜΑΣΙΑ  ΕΞΥΠΗΡΕΤΟΥΜΕΝΩΝ  ΣΧΟΛΕΙΩΝ</t>
  </si>
  <si>
    <t>ΛΥΚΕΙΟ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</si>
  <si>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</si>
  <si>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</si>
  <si>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</si>
  <si>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</si>
  <si>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</si>
  <si>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</si>
  <si>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</si>
  <si>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</si>
  <si>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</si>
  <si>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</si>
  <si>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</si>
  <si>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</si>
  <si>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</si>
  <si>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</si>
  <si>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</si>
  <si>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ΔΥΤΙΚΗΣ ΑΧΑΪΑΣ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</si>
  <si>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</si>
  <si>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</si>
  <si>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5</t>
  </si>
  <si>
    <t>ΩΡΑ ΠΡΟΣΕΛΕΥΣΗΣ ΜΑΘΗΤΩΝ</t>
  </si>
  <si>
    <t>ΩΡΑ ΑΠΟΧΩΡΗΣΗΣ ΜΑΘΗΤΩΝ</t>
  </si>
  <si>
    <t>ΔΡΙΜΑΛΕΪΚΑ - ΣΑΝΤΟΜΕΡΙ</t>
  </si>
  <si>
    <t>ΠΑΡΑΛΙΑ ΑΛΙΣΣΟΥ-ΤΑΡΑΝΤΕΛΑ - ΑΝΩ ΑΛΙΣΣΟΣ (ΣΧΟΛΕΙΟ)</t>
  </si>
  <si>
    <t>ΑΝΩ ΑΧΑΪΑ - ΛΟΥΣΙΚΑ (ΣΧΟΛΕΙΑ)</t>
  </si>
  <si>
    <t>ΔΡΑΜΑΛΕΙΚΑ - ΔΗΜΟΤΙΚΟ ΣΧΟΛΕΙΟ ΜΙΧΟΪΟΥ</t>
  </si>
  <si>
    <t>ΚΑΛΟΓΡΙΑ - ΜΕΤΟΧΙ (ΕΠΙΒΙΒΑΣΗ ΣΤΟ ΚΤΕΛ)</t>
  </si>
  <si>
    <t>ΑΝΩ ΑΧΑΪΑ - ΚΑΤΩ ΑΧΑΪΑ (ΣΧΟΛΕΙΟ)</t>
  </si>
  <si>
    <t>ΠΑΡΑΛΙΑ ΚΑΤΩ ΑΧΑΪΑΣ- ΚΑΤΩ ΑΧΑΪΑ (ΣΧΟΛΕΙΟ)</t>
  </si>
  <si>
    <t>ΠΕΤΡΟΧΩΡΙ - ΚΑΤΩ ΑΧΑΪΑ (ΣΧΟΛΕΙΟ)</t>
  </si>
  <si>
    <t>ΣΤΕΝΑΪΤΙΚΑ - ΚΑΤΩ ΑΧΑΪΑ (ΣΧΟΛΕΙΟ)</t>
  </si>
  <si>
    <t>ΧΑΪΚΑΛΙ - ΚΑΤΩ ΑΧΑΪΑ (ΣΧΟΛΕΙΟ)</t>
  </si>
  <si>
    <t>ΠΑΤΣΑΓΑΙΪΚΑ (ΠΛΗΣΙΟ ΒΥΘΟΥΛΚΑΣ) - ΠΕΤΡΟΧΩΡΙ  - ΕΠΑΓΓΕΛΜΑΤΙΚΟ ΛΥΚΕΙΟ ΚΑΤΩ ΑΧΑΪΑΣ</t>
  </si>
  <si>
    <t>ΠΟΛΥΛΟΦΟ - ΑΜΠΕΛΑΚΙΑ - ΣΑΝΤΟΜΕΡΙ</t>
  </si>
  <si>
    <t>ΠΑΡΑΤΗΡΗΣΕΙΣ</t>
  </si>
  <si>
    <t>ΚΑΓΚΑΔΙ - ΚΑΤΩ ΑΧΑΪΑ (ΣΧΟΛΕΙΟ)</t>
  </si>
  <si>
    <t>ΕΛΑΙΟΧΩΡΙΟ - ΚΑΤΩ ΑΧΑΪΑ (ΣΧΟΛΕΙΟ)</t>
  </si>
  <si>
    <t>ΠΑΡΑΛΙΑ ΑΛΙΣΣΟΥ - ΚΑΤΩ ΑΧΑΪΑ (ΣΧΟΛΕΙΟ)</t>
  </si>
  <si>
    <t>ΑΓΙΟΒΛΑΣΙΤΙΚΑ - ΚΑΤΩ ΑΧΑΪΑ (ΣΧΟΛΕΙΟ)</t>
  </si>
  <si>
    <t>ΦΩΣΤΑΙΝΑ - ΚΑΤΩ ΑΧΑΪΑ (ΣΧΟΛΕΙΟ)</t>
  </si>
  <si>
    <t>ΑΝΩ ΑΧΑΪΑ - ΛΟΥΣΙΚΑ (ΣΧΟΛΕΙΟ)</t>
  </si>
  <si>
    <t>ΓΥΜΝΑΣΙΟ</t>
  </si>
  <si>
    <t>ΓΥΜΝΑΣΙΟ ΚΑΙ ΛΥΚΙΑΚΕΣ ΤΑΞΕΙΣ ΡΙΟΛΟΥ</t>
  </si>
  <si>
    <t>ΚΟΡΙΤΣΑ - ΡΙΟΛΟΣ (ΣΧΟΛΕΙΟ)</t>
  </si>
  <si>
    <t>ΓΥΜΝΑΣΙΟ ΚΑΤΩ ΑΧΑΪΑΣ</t>
  </si>
  <si>
    <t>ΒΥΘΟΥΛΚΑ - ΠΕΤΡΟΧΩΡΙ - ΓΥΜΝΑΣΙΟ ΚΑΤΩ ΑΧΑΪΑΣ</t>
  </si>
  <si>
    <t>ΓΥΜΝΑΣΙΟ ΛΟΥΣΙΚΩΝ</t>
  </si>
  <si>
    <t>ΦΛΟΚΑ - ΜΑΖΑΡΑΚΙ (ΣΧΟΛΕΙΟ)</t>
  </si>
  <si>
    <t>ΠΑΝΕΪΚΑ - ΤΖΑΪΛΟ</t>
  </si>
  <si>
    <t>ΑΝΤΑΠΟΚΡΙΣΗ ΜΕ ΛΕΩΦΟΡΕΙΟ ΣΤΟ ΤΖΑΪΛΟ</t>
  </si>
  <si>
    <t>ΡΙΟΒΙΑΝΙΤΗ - ΑΡΛΑ</t>
  </si>
  <si>
    <t>ΑΝΤΑΠΟΚΡΙΣΗ ΜΕ ΛΕΩΦΟΡΕΙΟ ΣΤΗΝ ΑΡΛΑ</t>
  </si>
  <si>
    <t>ΓΥΜΝΑΣΙΟ ΜΑΖΑΡΑΚΙΟΥ - ΛΥΚΕΙΟ ΛΟΥΣΙΚΩΝ</t>
  </si>
  <si>
    <t>ΜΠΕΚΙΑΡΕΪΚΑ - ΜΙΤΟΠΟΛΗ - ΣΧΟΛΕΙΑ</t>
  </si>
  <si>
    <t>ΓΥΜΝΑΣΙΟ ΜΑΖΑΡΑΚΙΟΥ</t>
  </si>
  <si>
    <t>ΣΟΥΒΑΛΙΩΤΕΪΚΑ - ΚΥΡΙΑΖΕΪΚΑ - ΜΙΤΟΠΟΛΗ - ΜΑΖΑΡΑΚΙ (ΣΧΟΛΕΙΟ)</t>
  </si>
  <si>
    <t>ΚΑΤΩ ΑΛΙΣΣΟΣ - ΑΝΩ ΑΛΙΣΣΟΣ (ΣΧΟΛΕΙΟ)</t>
  </si>
  <si>
    <t>ΘΕΣ. ΠΡΟΦΗΤΗΣ ΕΛΙΣΣΑΙΟΣ - ΑΝΩ ΑΛΙΣΣΟΣ (ΣΧΟΛΕΙΟ)</t>
  </si>
  <si>
    <t>ΚΑΜΕΝΙΤΣΑ - ΑΝΩ ΑΛΙΣΣΟΣ (ΣΧΟΛΕΙΟ)</t>
  </si>
  <si>
    <t>ΔΗΜΟΤΙΚΟ ΣΧΟΛΕΙΟ ΑΡΛΑΣ</t>
  </si>
  <si>
    <t>ΖΗΣΙΜΑΙΪΚΑ - ΑΡΛΑΣ (ΔΗΜΟΤΙΚΟ ΣΧΟΛΕΙΟ)</t>
  </si>
  <si>
    <t>ΟΙΚΙΣΜΟΣ ΜΑΡΤΖΑΚΛΕΪΚΑ - ΦΛΟΚΑ - ΖΗΣΙΜΑΙΪΚΑ - ΑΡΛΑΣ (ΔΗΜΟΤΙΚΟ ΣΧΟΛΕΙΟ)</t>
  </si>
  <si>
    <t>ΦΩΣΤΑΙΝΑ - ΑΡΛΑΣ (ΔΗΜΟΤΙΚΟ ΣΧΟΛΕΙΟ)</t>
  </si>
  <si>
    <t>ΕΛΑΙΟΧΩΡΙ - ΦΩΣΤΑΙΝΑ - ΑΡΛΑΣ (ΔΗΜΟΤΙΚΟ ΣΧΟΛΕΙΟ)</t>
  </si>
  <si>
    <t>ΕΛΑΙΟΧΩΡΙ - ΑΡΛΑΣ (ΔΗΜΟΤΙΚΟ ΣΧΟΛΕΙΟ)</t>
  </si>
  <si>
    <t>ΔΗΜΟΤΙΚΟ ΣΧΟΛΕΙΟ ΚΑΡΕΪΚΩΝ</t>
  </si>
  <si>
    <t>ΓΟΜΟΣΤΟ - ΚΑΡΕΪΚΑ (ΣΧΟΛΕΙΟ)</t>
  </si>
  <si>
    <t>ΒΛΑΧΕΪΚΑ - ΚΑΡΕΪΚΑ (ΣΧΟΛΕΙΟ)</t>
  </si>
  <si>
    <t xml:space="preserve">ΔΗΜΟΤΙΚΟ ΣΧΟΛΕΙΟ ΚΑΤΩ ΜΑΖΑΡΑΚΙΟΥ </t>
  </si>
  <si>
    <t>ΚΥΡΙΑΖΕΪΚΑ - ΜΙΤΟΠΟΛΗ (ΟΙΚΙΑ ΔΗΜΗΤΡΟΠΟΥΛΟΥ) - ΜΙΤΟΠΟΛΗ (ΟΙΚΙΑ ΦΡΑΝΤΖΗ) - ΚΑΤΩ ΜΑΖΑΡΑΚΙ (ΣΧΟΛΕΙΟ)</t>
  </si>
  <si>
    <t>13:30 &amp; 12:35</t>
  </si>
  <si>
    <t>ΔΕΥΤΕΡΑ - ΤΡΙΤΗ - ΤΕΤΑΡΤΗ 13:30 &amp; ΠΕΜΠΤΗ - ΠΑΡΑΣΚΕΥΗ 12:35</t>
  </si>
  <si>
    <t>ΜΙΤΟΠΟΛΗ - ΜΙΤΟΠΟΛΗ (ΕΚΚΛΗΣΙΑ) - ΚΑΤΩ ΜΑΖΑΡΑΚΙ (ΣΧΟΛΕΙΟ)</t>
  </si>
  <si>
    <t>ΚΩΜΗ - ΚΑΤΩ ΜΑΖΑΡΑΚΙ (ΣΧΟΛΕΙΟ)</t>
  </si>
  <si>
    <t>ΜΙΤΟΠΟΛΗ - ΜΙΤΟΠΟΛΗ (ΕΚΚΛΗΣΙΑ) - ΜΙΤΟΠΟΛΗ (ΟΙΚΙΑ ΚΑΤΣΑΔΡΑΜΗ) - ΚΑΤΩ ΜΑΖΑΡΑΚΙ (ΣΧΟΛΕΙΟ)</t>
  </si>
  <si>
    <t>ΔΗΜΟΤΙΚΟ ΣΧΟΛΕΙΟ ΛΑΚΚΟΠΕΤΡΑΣ</t>
  </si>
  <si>
    <t>ΔΗΜΟΤΙΚΟ ΣΧΟΛΕΙΟ ΛΑΚΚΟΠΕΤΡΑΣ - ΦΡΑΓΚΟΥΛΕΪΚΑ</t>
  </si>
  <si>
    <t>ΔΗΜΟΤΙΚΟ ΣΧΟΛΕΙΟ ΛΟΥΣΙΚΩΝ</t>
  </si>
  <si>
    <t>ΑΝΩ ΑΧΑΪΑ (ΑΪ ΓΙΩΡΓΗΣ) - ΑΝΩ ΑΧΑΪΑ - ΛΟΥΣΙΚΑ (ΣΧΟΛΕΙΟ)</t>
  </si>
  <si>
    <t>ΤΣΑΜΕΪΚΑ - ΔΗΜΟΤΙΚΟ ΣΧΟΛΕΙΟ ΜΙΧΟΪΟΥ</t>
  </si>
  <si>
    <t>ΠΑΝΕΪΚΑ - ΠΗΓΑΔΙΑ (ΔΗΜΟΤΙΚΟ ΣΧΟΛΕΙΟ)</t>
  </si>
  <si>
    <t>ΔΗΜΟΤΙΚΟ ΣΧΟΛΕΙΟ ΡΙΟΛΟΥ - ΝΗΠΙΑΓΩΓΕΙΟ ΡΙΟΛΟΥ</t>
  </si>
  <si>
    <t>ΡΙΟΛΟΣ (ΔΗΜΟΤΙΚΟ ΣΧΟΛΕΙΟ &amp; ΝΗΠΙΑΓΩΓΕΙΟ) - ΠΕΤΑΣ - ΤΖΙΦΕΪΚΑ - ΚΡΙΝΟΣ</t>
  </si>
  <si>
    <t>ΝΗΠΙΑΓΩΓΕΙΟ</t>
  </si>
  <si>
    <t>ΝΗΠΙΑΓΩΓΕΙΟ ΑΡΛΑΣ</t>
  </si>
  <si>
    <t>ΣΑΝΤΟΜΕΡΙ - ΧΑΡΑΥΓΗ - ΑΡΛΑΣ (ΝΗΠΙΑΓΩΓΕΙΟ)</t>
  </si>
  <si>
    <t>ΕΛΑΙΟΧΩΡΙ - ΑΡΛΑΣ (ΝΗΠΙΑΓΩΓΕΙΟ)</t>
  </si>
  <si>
    <t>ΝΗΠΙΑΓΩΓΕΙΟ ΚΑΡΕΪΚΩΝ</t>
  </si>
  <si>
    <t>ΜΥΡΤΟΣ - ΚΑΡΑΜΕΣΙΝΕΪΚΑ - ΚΑΡΕΪΚΑ (ΝΗΠΙΑΓΩΓΕΙΟ)</t>
  </si>
  <si>
    <t>ΓΟΜΟΣΤΟ - ΚΑΡΑΜΕΣΙΝΕΪΚΑ - ΚΑΡΕΪΚΑ (ΝΗΠΙΑΓΩΓΕΙΟ)</t>
  </si>
  <si>
    <t>ΑΝΩ ΑΧΑΪΑ - ΣΠΑΛΙΑΡΑΙΪΚΑ - ΛΟΥΣΙΚΑ (ΝΗΠΙΑΓΩΓΕΙΟ)</t>
  </si>
  <si>
    <t>ΑΧΑΪΚΟ - ΛΟΥΣΙΚΑ (ΝΗΠΙΑΓΩΓΕΙΟ)</t>
  </si>
  <si>
    <t>ΑΓΙΟΣ ΝΙΚΟΛΑΟΣ - ΚΑΛΑΜΑΚΙ - ΛΟΥΣΙΚΑ (ΝΗΠΙΑΓΩΓΕΙΟ)</t>
  </si>
  <si>
    <t>ΝΗΠΙΑΓΩΓΕΙΟ ΚΑΤΩ ΒΕΛΙΤΣΩΝ</t>
  </si>
  <si>
    <t>ΠΟΡΤΕΣ - ΝΗΠΙΑΓΩΓΕΙΟ</t>
  </si>
  <si>
    <t>ΝΗΠΙΑΓΩΓΕΙΟ ΧΑΪΚΑΛΙΟΥ</t>
  </si>
  <si>
    <t>ΑΓΙΟΣ ΣΤΕΦΑΝΟΣ - ΧΑΪΚΑΛΙ (ΣΧΟΛΕΙΟ)</t>
  </si>
  <si>
    <t>8:00 - 8:15</t>
  </si>
  <si>
    <t>3ο ΝΗΠΙΑΓΩΓΕΙΟ ΚΑΤΩ ΑΧΑΪΑΣ</t>
  </si>
  <si>
    <t>ΜΑΝΕΤΕΪΚΑ - ΚΑΤΩ ΑΧΑΪΑ (ΣΧΟΛΕΙΟ)</t>
  </si>
  <si>
    <t>Β΄ ΕΡΓΑΤΙΚΕΣ ΚΑΤΟΙΚΙΕΣ - ΚΑΤΩ ΑΧΑΪΑ (ΣΧΟΛΕΙΟ)</t>
  </si>
  <si>
    <t>ΕΙΔΙΚΟ ΣΧΟΛΕΙΟ</t>
  </si>
  <si>
    <t>ΕΙΔΙΚΟ ΔΗΜΟΤΙΚΟ ΣΧΟΛΕΙΟ ΚΑΤΩ ΑΧΑΪΑΣ</t>
  </si>
  <si>
    <t>ΣΑΓΕΪΚΑ - ΚΑΤΩ ΑΧΑΪΑ (ΣΧΟΛΕΙΟ)</t>
  </si>
  <si>
    <t>ΑΡΛΑ - ΚΑΤΩ ΑΧΑΪΑ (ΣΧΟΛΕΙΟ)</t>
  </si>
  <si>
    <t>ΒΟΥΠΡΑΣΙΟ - ΚΑΤΩ ΑΧΑΪΑ (ΣΧΟΛΕΙΟ)</t>
  </si>
  <si>
    <t>ΚΑΝΔΑΛΟΣ - ΚΑΤΩ ΑΧΑΪΑ (ΣΧΟΛΕΙΟ)</t>
  </si>
  <si>
    <t>ΕΙΔΙΚΟ ΝΗΠΙΑΓΩΓΕΙΟ ΣΧΟΛΕΙΟ ΚΑΤΩ ΑΧΑΪΑΣ</t>
  </si>
  <si>
    <t>ΑΧΑΪΚΟ - ΚΑΤΩ ΑΧΑΪΑ (ΣΧΟΛΕΙΟ)</t>
  </si>
  <si>
    <t>ΚΡΙΝΟΣ ΜΑΤΑΡΑΓΚΑ - ΚΑΤΩ ΑΧΑΪΑ (ΣΧΟΛΕΙΟ)</t>
  </si>
  <si>
    <t>ΝΗΠΙΑΓΩΓΕΙΟ ΚΑΤΩ ΑΛΙΣΣΟΥ</t>
  </si>
  <si>
    <t>ΑΛΙΣΣΟΣ - ΚΑΤΩ ΑΛΙΣΣΟΣ (ΣΧΟΛΕΙΟ)</t>
  </si>
  <si>
    <t>ΠΑΡΑΛΙΑ ΑΛΙΣΣΟΥ - ΠΑΡΑΛΙΑ ΚΑΤΩ ΑΛΙΣΣΟΥ - ΣΧΟΛΕΙΟ</t>
  </si>
  <si>
    <t>ΝΗΠΙΑΓΩΓΕΙΟ ΛΟΥΣΙΚΩΝ</t>
  </si>
  <si>
    <t>ΣΥΝΟΛΟ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</si>
</sst>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79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0" fontId="21" fillId="0" borderId="10" xfId="33" applyNumberFormat="1" applyFont="1" applyFill="1" applyBorder="1" applyAlignment="1">
      <alignment horizontal="center" vertical="center" wrapText="1"/>
      <protection/>
    </xf>
    <xf numFmtId="0" fontId="21" fillId="21" borderId="10" xfId="0" applyFont="1" applyFill="1" applyBorder="1" applyAlignment="1">
      <alignment wrapText="1"/>
    </xf>
    <xf numFmtId="0" fontId="25" fillId="0" borderId="10" xfId="33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2" fontId="25" fillId="0" borderId="11" xfId="33" applyNumberFormat="1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20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center" vertical="center" wrapText="1"/>
      <protection/>
    </xf>
    <xf numFmtId="0" fontId="21" fillId="0" borderId="11" xfId="33" applyFont="1" applyFill="1" applyBorder="1" applyAlignment="1">
      <alignment horizontal="center" vertical="center" wrapText="1"/>
      <protection/>
    </xf>
    <xf numFmtId="0" fontId="21" fillId="0" borderId="11" xfId="33" applyNumberFormat="1" applyFont="1" applyFill="1" applyBorder="1" applyAlignment="1">
      <alignment horizontal="left" vertical="center" wrapText="1"/>
      <protection/>
    </xf>
    <xf numFmtId="20" fontId="21" fillId="0" borderId="11" xfId="33" applyNumberFormat="1" applyFont="1" applyFill="1" applyBorder="1" applyAlignment="1">
      <alignment horizontal="center" vertical="center" wrapText="1"/>
      <protection/>
    </xf>
    <xf numFmtId="2" fontId="21" fillId="0" borderId="11" xfId="33" applyNumberFormat="1" applyFont="1" applyFill="1" applyBorder="1" applyAlignment="1">
      <alignment horizontal="center" vertical="center" wrapText="1"/>
      <protection/>
    </xf>
    <xf numFmtId="4" fontId="21" fillId="0" borderId="0" xfId="0" applyNumberFormat="1" applyFont="1" applyAlignment="1">
      <alignment wrapText="1"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wrapText="1"/>
    </xf>
    <xf numFmtId="20" fontId="21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wrapText="1"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Fill="1" applyBorder="1" applyAlignment="1">
      <alignment horizontal="center" vertical="center" wrapText="1"/>
      <protection/>
    </xf>
    <xf numFmtId="0" fontId="21" fillId="0" borderId="11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1" fillId="0" borderId="0" xfId="33" applyFont="1" applyAlignment="1">
      <alignment vertical="center" wrapText="1"/>
      <protection/>
    </xf>
    <xf numFmtId="0" fontId="27" fillId="0" borderId="12" xfId="0" applyFont="1" applyBorder="1" applyAlignment="1">
      <alignment horizontal="center" vertical="center"/>
    </xf>
    <xf numFmtId="0" fontId="26" fillId="24" borderId="13" xfId="33" applyFont="1" applyFill="1" applyBorder="1" applyAlignment="1">
      <alignment horizontal="center" vertical="center" textRotation="90" wrapText="1"/>
      <protection/>
    </xf>
    <xf numFmtId="0" fontId="26" fillId="24" borderId="10" xfId="33" applyFont="1" applyFill="1" applyBorder="1" applyAlignment="1">
      <alignment horizontal="center" vertical="center" textRotation="90" wrapText="1"/>
      <protection/>
    </xf>
    <xf numFmtId="0" fontId="25" fillId="24" borderId="13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4" xfId="33" applyFont="1" applyFill="1" applyBorder="1" applyAlignment="1">
      <alignment horizontal="center" vertical="center" wrapText="1"/>
      <protection/>
    </xf>
    <xf numFmtId="0" fontId="23" fillId="21" borderId="15" xfId="33" applyFont="1" applyFill="1" applyBorder="1" applyAlignment="1">
      <alignment horizontal="center" vertical="center" wrapText="1"/>
      <protection/>
    </xf>
    <xf numFmtId="0" fontId="21" fillId="24" borderId="13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3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5" fillId="0" borderId="16" xfId="33" applyFont="1" applyBorder="1" applyAlignment="1">
      <alignment horizontal="center" vertical="center" textRotation="90" wrapText="1"/>
      <protection/>
    </xf>
    <xf numFmtId="0" fontId="25" fillId="24" borderId="16" xfId="33" applyFont="1" applyFill="1" applyBorder="1" applyAlignment="1">
      <alignment horizontal="center" vertical="center" textRotation="90" wrapText="1"/>
      <protection/>
    </xf>
    <xf numFmtId="0" fontId="25" fillId="0" borderId="13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5" fillId="0" borderId="13" xfId="33" applyFont="1" applyBorder="1" applyAlignment="1">
      <alignment horizontal="center" vertical="center" wrapText="1"/>
      <protection/>
    </xf>
    <xf numFmtId="0" fontId="21" fillId="24" borderId="16" xfId="33" applyFont="1" applyFill="1" applyBorder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5" fillId="0" borderId="13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8" fillId="0" borderId="12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</xdr:col>
      <xdr:colOff>285750</xdr:colOff>
      <xdr:row>0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3905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workbookViewId="0" topLeftCell="A1">
      <selection activeCell="A1" sqref="A1:AD98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5" customWidth="1"/>
    <col min="4" max="4" width="7.57421875" style="5" customWidth="1"/>
    <col min="5" max="5" width="13.8515625" style="5" customWidth="1"/>
    <col min="6" max="6" width="7.7109375" style="5" customWidth="1"/>
    <col min="7" max="7" width="27.28125" style="11" customWidth="1"/>
    <col min="8" max="8" width="4.7109375" style="13" customWidth="1"/>
    <col min="9" max="9" width="4.421875" style="13" customWidth="1"/>
    <col min="10" max="10" width="4.28125" style="5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5" customWidth="1"/>
    <col min="20" max="20" width="6.421875" style="5" customWidth="1"/>
    <col min="21" max="21" width="7.00390625" style="12" customWidth="1"/>
    <col min="22" max="23" width="6.421875" style="5" customWidth="1"/>
    <col min="24" max="24" width="6.2812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30" width="11.57421875" style="5" customWidth="1"/>
    <col min="31" max="16384" width="9.140625" style="5" customWidth="1"/>
  </cols>
  <sheetData>
    <row r="1" spans="1:27" ht="4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50" t="s">
        <v>73</v>
      </c>
      <c r="L1" s="70"/>
      <c r="M1" s="70"/>
      <c r="N1" s="71"/>
      <c r="O1" s="2"/>
      <c r="P1" s="3"/>
      <c r="Q1" s="3"/>
      <c r="R1" s="68"/>
      <c r="S1" s="68"/>
      <c r="T1" s="68"/>
      <c r="U1" s="68"/>
      <c r="V1" s="68"/>
      <c r="W1" s="68"/>
      <c r="X1" s="68"/>
      <c r="Y1" s="68"/>
      <c r="Z1" s="68"/>
      <c r="AA1" s="3"/>
    </row>
    <row r="2" spans="1:27" ht="11.2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"/>
      <c r="L2" s="6"/>
      <c r="M2" s="1"/>
      <c r="N2" s="2"/>
      <c r="O2" s="2"/>
      <c r="P2" s="3"/>
      <c r="Q2" s="3"/>
      <c r="R2" s="68"/>
      <c r="S2" s="68"/>
      <c r="T2" s="68"/>
      <c r="U2" s="68"/>
      <c r="V2" s="68"/>
      <c r="W2" s="68"/>
      <c r="X2" s="68"/>
      <c r="Y2" s="68"/>
      <c r="Z2" s="68"/>
      <c r="AA2" s="4"/>
    </row>
    <row r="3" spans="1:27" ht="10.5" customHeight="1">
      <c r="A3" s="69" t="s">
        <v>44</v>
      </c>
      <c r="B3" s="69"/>
      <c r="C3" s="69"/>
      <c r="D3" s="69"/>
      <c r="E3" s="69"/>
      <c r="F3" s="69"/>
      <c r="G3" s="69"/>
      <c r="H3" s="69"/>
      <c r="I3" s="69"/>
      <c r="J3" s="69"/>
      <c r="K3" s="6"/>
      <c r="L3" s="6"/>
      <c r="M3" s="1"/>
      <c r="N3" s="2"/>
      <c r="O3" s="2"/>
      <c r="P3" s="3"/>
      <c r="Q3" s="3"/>
      <c r="R3" s="68" t="s">
        <v>29</v>
      </c>
      <c r="S3" s="68"/>
      <c r="T3" s="68"/>
      <c r="U3" s="68"/>
      <c r="V3" s="68"/>
      <c r="W3" s="68"/>
      <c r="X3" s="68"/>
      <c r="Y3" s="68"/>
      <c r="Z3" s="68"/>
      <c r="AA3" s="7"/>
    </row>
    <row r="4" spans="1:27" ht="9.75" customHeight="1">
      <c r="A4" s="6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"/>
      <c r="L4" s="6"/>
      <c r="M4" s="1"/>
      <c r="N4" s="2"/>
      <c r="O4" s="2"/>
      <c r="P4" s="3"/>
      <c r="Q4" s="3"/>
      <c r="R4" s="72"/>
      <c r="S4" s="73"/>
      <c r="T4" s="73"/>
      <c r="U4" s="73"/>
      <c r="V4" s="73"/>
      <c r="W4" s="73"/>
      <c r="X4" s="73"/>
      <c r="Y4" s="73"/>
      <c r="Z4" s="73"/>
      <c r="AA4" s="3"/>
    </row>
    <row r="5" spans="1:27" ht="10.5" customHeight="1">
      <c r="A5" s="69" t="s">
        <v>46</v>
      </c>
      <c r="B5" s="69"/>
      <c r="C5" s="69"/>
      <c r="D5" s="69"/>
      <c r="E5" s="69"/>
      <c r="F5" s="69"/>
      <c r="G5" s="69"/>
      <c r="H5" s="69"/>
      <c r="I5" s="69"/>
      <c r="J5" s="69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6" ht="9" customHeight="1"/>
    <row r="7" spans="1:30" ht="25.5" customHeight="1">
      <c r="A7" s="55" t="s">
        <v>30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7"/>
      <c r="AD7" s="16"/>
    </row>
    <row r="8" spans="1:30" ht="25.5" customHeight="1">
      <c r="A8" s="55" t="s">
        <v>70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16"/>
    </row>
    <row r="9" spans="1:30" ht="15" customHeight="1">
      <c r="A9" s="58" t="s">
        <v>37</v>
      </c>
      <c r="B9" s="60" t="s">
        <v>59</v>
      </c>
      <c r="C9" s="62" t="s">
        <v>64</v>
      </c>
      <c r="D9" s="60" t="s">
        <v>67</v>
      </c>
      <c r="E9" s="60" t="s">
        <v>53</v>
      </c>
      <c r="F9" s="60" t="s">
        <v>48</v>
      </c>
      <c r="G9" s="67" t="s">
        <v>47</v>
      </c>
      <c r="H9" s="60" t="s">
        <v>74</v>
      </c>
      <c r="I9" s="60" t="s">
        <v>75</v>
      </c>
      <c r="J9" s="60" t="s">
        <v>31</v>
      </c>
      <c r="K9" s="60" t="s">
        <v>27</v>
      </c>
      <c r="L9" s="60" t="s">
        <v>28</v>
      </c>
      <c r="M9" s="66" t="s">
        <v>42</v>
      </c>
      <c r="N9" s="66"/>
      <c r="O9" s="66"/>
      <c r="P9" s="66"/>
      <c r="Q9" s="66"/>
      <c r="R9" s="66"/>
      <c r="S9" s="74" t="s">
        <v>55</v>
      </c>
      <c r="T9" s="64" t="s">
        <v>72</v>
      </c>
      <c r="U9" s="64" t="s">
        <v>35</v>
      </c>
      <c r="V9" s="53" t="s">
        <v>56</v>
      </c>
      <c r="W9" s="53" t="s">
        <v>36</v>
      </c>
      <c r="X9" s="53" t="s">
        <v>68</v>
      </c>
      <c r="Y9" s="53" t="s">
        <v>69</v>
      </c>
      <c r="Z9" s="63" t="s">
        <v>62</v>
      </c>
      <c r="AA9" s="53" t="s">
        <v>61</v>
      </c>
      <c r="AB9" s="53" t="s">
        <v>71</v>
      </c>
      <c r="AC9" s="53" t="s">
        <v>19</v>
      </c>
      <c r="AD9" s="51" t="s">
        <v>88</v>
      </c>
    </row>
    <row r="10" spans="1:30" ht="25.5" customHeight="1">
      <c r="A10" s="59"/>
      <c r="B10" s="61"/>
      <c r="C10" s="62"/>
      <c r="D10" s="61"/>
      <c r="E10" s="61"/>
      <c r="F10" s="61"/>
      <c r="G10" s="67"/>
      <c r="H10" s="61"/>
      <c r="I10" s="61"/>
      <c r="J10" s="61"/>
      <c r="K10" s="61"/>
      <c r="L10" s="61"/>
      <c r="M10" s="59" t="s">
        <v>39</v>
      </c>
      <c r="N10" s="59"/>
      <c r="O10" s="59" t="s">
        <v>40</v>
      </c>
      <c r="P10" s="59"/>
      <c r="Q10" s="59" t="s">
        <v>41</v>
      </c>
      <c r="R10" s="59"/>
      <c r="S10" s="75"/>
      <c r="T10" s="65"/>
      <c r="U10" s="65"/>
      <c r="V10" s="54"/>
      <c r="W10" s="54"/>
      <c r="X10" s="54"/>
      <c r="Y10" s="54"/>
      <c r="Z10" s="63"/>
      <c r="AA10" s="54"/>
      <c r="AB10" s="54"/>
      <c r="AC10" s="54"/>
      <c r="AD10" s="52"/>
    </row>
    <row r="11" spans="1:30" ht="38.25" customHeight="1">
      <c r="A11" s="59"/>
      <c r="B11" s="61"/>
      <c r="C11" s="60"/>
      <c r="D11" s="61"/>
      <c r="E11" s="61"/>
      <c r="F11" s="61"/>
      <c r="G11" s="58"/>
      <c r="H11" s="61"/>
      <c r="I11" s="61"/>
      <c r="J11" s="61"/>
      <c r="K11" s="61"/>
      <c r="L11" s="61"/>
      <c r="M11" s="10" t="s">
        <v>57</v>
      </c>
      <c r="N11" s="9" t="s">
        <v>49</v>
      </c>
      <c r="O11" s="10" t="s">
        <v>58</v>
      </c>
      <c r="P11" s="9" t="s">
        <v>50</v>
      </c>
      <c r="Q11" s="10" t="s">
        <v>60</v>
      </c>
      <c r="R11" s="9" t="s">
        <v>51</v>
      </c>
      <c r="S11" s="75"/>
      <c r="T11" s="65"/>
      <c r="U11" s="65"/>
      <c r="V11" s="54"/>
      <c r="W11" s="54"/>
      <c r="X11" s="54"/>
      <c r="Y11" s="54"/>
      <c r="Z11" s="53"/>
      <c r="AA11" s="54"/>
      <c r="AB11" s="54"/>
      <c r="AC11" s="54"/>
      <c r="AD11" s="52"/>
    </row>
    <row r="12" spans="1:30" s="37" customFormat="1" ht="16.5">
      <c r="A12" s="23">
        <v>1</v>
      </c>
      <c r="B12" s="22" t="s">
        <v>0</v>
      </c>
      <c r="C12" s="22" t="s">
        <v>66</v>
      </c>
      <c r="D12" s="17" t="s">
        <v>52</v>
      </c>
      <c r="E12" s="17" t="s">
        <v>1</v>
      </c>
      <c r="F12" s="22" t="s">
        <v>2</v>
      </c>
      <c r="G12" s="14" t="s">
        <v>85</v>
      </c>
      <c r="H12" s="15">
        <v>0.3333333333333333</v>
      </c>
      <c r="I12" s="15">
        <v>0.5833333333333334</v>
      </c>
      <c r="J12" s="17">
        <v>1</v>
      </c>
      <c r="K12" s="18">
        <f aca="true" t="shared" si="0" ref="K12:K41">M12+N12+O12+P12+Q12+R12</f>
        <v>14.2</v>
      </c>
      <c r="L12" s="18">
        <f aca="true" t="shared" si="1" ref="L12:L41">K12*S12</f>
        <v>28.4</v>
      </c>
      <c r="M12" s="18"/>
      <c r="N12" s="18"/>
      <c r="O12" s="18">
        <v>14.2</v>
      </c>
      <c r="P12" s="18"/>
      <c r="Q12" s="18"/>
      <c r="R12" s="18"/>
      <c r="S12" s="17">
        <v>2</v>
      </c>
      <c r="T12" s="19">
        <v>39.46</v>
      </c>
      <c r="U12" s="19">
        <f aca="true" t="shared" si="2" ref="U12:U41">ROUND(((((1.1*M12+1.2*N12+0.9*O12+1*P12+1.1*Q12+1.2*R12))+7)*1.05)*S12,2)</f>
        <v>41.54</v>
      </c>
      <c r="V12" s="33">
        <f aca="true" t="shared" si="3" ref="V12:V41">ROUND(U12*13/100,2)</f>
        <v>5.4</v>
      </c>
      <c r="W12" s="33">
        <f aca="true" t="shared" si="4" ref="W12:W41">U12+V12</f>
        <v>46.94</v>
      </c>
      <c r="X12" s="34">
        <v>100</v>
      </c>
      <c r="Y12" s="35">
        <f aca="true" t="shared" si="5" ref="Y12:Y41">ROUND(W12*X12,2)</f>
        <v>4694</v>
      </c>
      <c r="Z12" s="35" t="s">
        <v>63</v>
      </c>
      <c r="AA12" s="35" t="s">
        <v>38</v>
      </c>
      <c r="AB12" s="35">
        <f>ROUND(Y12*(20/100),2)</f>
        <v>938.8</v>
      </c>
      <c r="AC12" s="35">
        <f aca="true" t="shared" si="6" ref="AC12:AC41">Y12+AB12</f>
        <v>5632.8</v>
      </c>
      <c r="AD12" s="36"/>
    </row>
    <row r="13" spans="1:30" s="37" customFormat="1" ht="16.5">
      <c r="A13" s="23">
        <v>2</v>
      </c>
      <c r="B13" s="22" t="s">
        <v>14</v>
      </c>
      <c r="C13" s="22" t="s">
        <v>66</v>
      </c>
      <c r="D13" s="17" t="s">
        <v>52</v>
      </c>
      <c r="E13" s="22" t="s">
        <v>1</v>
      </c>
      <c r="F13" s="22" t="s">
        <v>2</v>
      </c>
      <c r="G13" s="14" t="s">
        <v>82</v>
      </c>
      <c r="H13" s="15">
        <v>0.3333333333333333</v>
      </c>
      <c r="I13" s="15">
        <v>0.5833333333333334</v>
      </c>
      <c r="J13" s="17">
        <v>3</v>
      </c>
      <c r="K13" s="18">
        <f t="shared" si="0"/>
        <v>2.5</v>
      </c>
      <c r="L13" s="18">
        <f t="shared" si="1"/>
        <v>5</v>
      </c>
      <c r="M13" s="18"/>
      <c r="N13" s="18"/>
      <c r="O13" s="18">
        <v>2.5</v>
      </c>
      <c r="P13" s="18"/>
      <c r="Q13" s="18"/>
      <c r="R13" s="18"/>
      <c r="S13" s="17">
        <v>2</v>
      </c>
      <c r="T13" s="19">
        <v>17.78</v>
      </c>
      <c r="U13" s="19">
        <f t="shared" si="2"/>
        <v>19.43</v>
      </c>
      <c r="V13" s="33">
        <f t="shared" si="3"/>
        <v>2.53</v>
      </c>
      <c r="W13" s="33">
        <f t="shared" si="4"/>
        <v>21.96</v>
      </c>
      <c r="X13" s="34">
        <v>100</v>
      </c>
      <c r="Y13" s="35">
        <f t="shared" si="5"/>
        <v>2196</v>
      </c>
      <c r="Z13" s="35" t="s">
        <v>63</v>
      </c>
      <c r="AA13" s="35" t="s">
        <v>38</v>
      </c>
      <c r="AB13" s="35">
        <f>ROUND(Y13*(20/100),2)</f>
        <v>439.2</v>
      </c>
      <c r="AC13" s="35">
        <f t="shared" si="6"/>
        <v>2635.2</v>
      </c>
      <c r="AD13" s="36"/>
    </row>
    <row r="14" spans="1:30" s="37" customFormat="1" ht="16.5">
      <c r="A14" s="23">
        <v>3</v>
      </c>
      <c r="B14" s="22" t="s">
        <v>15</v>
      </c>
      <c r="C14" s="22" t="s">
        <v>66</v>
      </c>
      <c r="D14" s="17" t="s">
        <v>52</v>
      </c>
      <c r="E14" s="22" t="s">
        <v>1</v>
      </c>
      <c r="F14" s="22" t="s">
        <v>2</v>
      </c>
      <c r="G14" s="14" t="s">
        <v>83</v>
      </c>
      <c r="H14" s="15">
        <v>0.3333333333333333</v>
      </c>
      <c r="I14" s="15">
        <v>0.5833333333333334</v>
      </c>
      <c r="J14" s="17">
        <v>4</v>
      </c>
      <c r="K14" s="18">
        <f t="shared" si="0"/>
        <v>8.1</v>
      </c>
      <c r="L14" s="18">
        <f t="shared" si="1"/>
        <v>16.2</v>
      </c>
      <c r="M14" s="18"/>
      <c r="N14" s="18"/>
      <c r="O14" s="18">
        <v>8.1</v>
      </c>
      <c r="P14" s="18"/>
      <c r="Q14" s="18"/>
      <c r="R14" s="18"/>
      <c r="S14" s="17">
        <v>2</v>
      </c>
      <c r="T14" s="19">
        <v>27.19</v>
      </c>
      <c r="U14" s="19">
        <f t="shared" si="2"/>
        <v>30.01</v>
      </c>
      <c r="V14" s="33">
        <f t="shared" si="3"/>
        <v>3.9</v>
      </c>
      <c r="W14" s="33">
        <f t="shared" si="4"/>
        <v>33.910000000000004</v>
      </c>
      <c r="X14" s="34">
        <v>100</v>
      </c>
      <c r="Y14" s="35">
        <f t="shared" si="5"/>
        <v>3391</v>
      </c>
      <c r="Z14" s="35" t="s">
        <v>63</v>
      </c>
      <c r="AA14" s="35" t="s">
        <v>38</v>
      </c>
      <c r="AB14" s="35">
        <f>ROUND(Y14*(20/100),2)</f>
        <v>678.2</v>
      </c>
      <c r="AC14" s="35">
        <f t="shared" si="6"/>
        <v>4069.2</v>
      </c>
      <c r="AD14" s="36"/>
    </row>
    <row r="15" spans="1:30" s="37" customFormat="1" ht="16.5">
      <c r="A15" s="23">
        <v>4</v>
      </c>
      <c r="B15" s="22"/>
      <c r="C15" s="22" t="s">
        <v>66</v>
      </c>
      <c r="D15" s="17" t="s">
        <v>52</v>
      </c>
      <c r="E15" s="17" t="s">
        <v>1</v>
      </c>
      <c r="F15" s="22" t="s">
        <v>2</v>
      </c>
      <c r="G15" s="14" t="s">
        <v>89</v>
      </c>
      <c r="H15" s="15">
        <v>0.3333333333333333</v>
      </c>
      <c r="I15" s="15">
        <v>0.5833333333333334</v>
      </c>
      <c r="J15" s="17">
        <v>1</v>
      </c>
      <c r="K15" s="18">
        <f t="shared" si="0"/>
        <v>18.5</v>
      </c>
      <c r="L15" s="18">
        <f t="shared" si="1"/>
        <v>37</v>
      </c>
      <c r="M15" s="18"/>
      <c r="N15" s="18"/>
      <c r="O15" s="18">
        <v>18.5</v>
      </c>
      <c r="P15" s="18"/>
      <c r="Q15" s="18"/>
      <c r="R15" s="18"/>
      <c r="S15" s="17">
        <v>2</v>
      </c>
      <c r="T15" s="19"/>
      <c r="U15" s="19">
        <f t="shared" si="2"/>
        <v>49.67</v>
      </c>
      <c r="V15" s="33">
        <f t="shared" si="3"/>
        <v>6.46</v>
      </c>
      <c r="W15" s="33">
        <f t="shared" si="4"/>
        <v>56.13</v>
      </c>
      <c r="X15" s="34">
        <v>100</v>
      </c>
      <c r="Y15" s="35">
        <f t="shared" si="5"/>
        <v>5613</v>
      </c>
      <c r="Z15" s="35" t="s">
        <v>63</v>
      </c>
      <c r="AA15" s="35" t="s">
        <v>38</v>
      </c>
      <c r="AB15" s="35"/>
      <c r="AC15" s="35">
        <f t="shared" si="6"/>
        <v>5613</v>
      </c>
      <c r="AD15" s="38"/>
    </row>
    <row r="16" spans="1:30" s="37" customFormat="1" ht="16.5">
      <c r="A16" s="23">
        <v>5</v>
      </c>
      <c r="B16" s="22"/>
      <c r="C16" s="22" t="s">
        <v>66</v>
      </c>
      <c r="D16" s="17" t="s">
        <v>52</v>
      </c>
      <c r="E16" s="17" t="s">
        <v>1</v>
      </c>
      <c r="F16" s="22" t="s">
        <v>2</v>
      </c>
      <c r="G16" s="14" t="s">
        <v>90</v>
      </c>
      <c r="H16" s="15">
        <v>0.3333333333333333</v>
      </c>
      <c r="I16" s="15">
        <v>0.5833333333333334</v>
      </c>
      <c r="J16" s="17">
        <v>4</v>
      </c>
      <c r="K16" s="18">
        <f t="shared" si="0"/>
        <v>8.7</v>
      </c>
      <c r="L16" s="18">
        <f t="shared" si="1"/>
        <v>17.4</v>
      </c>
      <c r="M16" s="18"/>
      <c r="N16" s="18"/>
      <c r="O16" s="18">
        <v>8.7</v>
      </c>
      <c r="P16" s="18"/>
      <c r="Q16" s="18"/>
      <c r="R16" s="18"/>
      <c r="S16" s="17">
        <v>2</v>
      </c>
      <c r="T16" s="19"/>
      <c r="U16" s="19">
        <f t="shared" si="2"/>
        <v>31.14</v>
      </c>
      <c r="V16" s="33">
        <f t="shared" si="3"/>
        <v>4.05</v>
      </c>
      <c r="W16" s="33">
        <f t="shared" si="4"/>
        <v>35.19</v>
      </c>
      <c r="X16" s="34">
        <v>100</v>
      </c>
      <c r="Y16" s="35">
        <f t="shared" si="5"/>
        <v>3519</v>
      </c>
      <c r="Z16" s="35" t="s">
        <v>63</v>
      </c>
      <c r="AA16" s="35" t="s">
        <v>38</v>
      </c>
      <c r="AB16" s="35"/>
      <c r="AC16" s="35">
        <f t="shared" si="6"/>
        <v>3519</v>
      </c>
      <c r="AD16" s="38"/>
    </row>
    <row r="17" spans="1:30" s="37" customFormat="1" ht="16.5">
      <c r="A17" s="23">
        <v>6</v>
      </c>
      <c r="B17" s="22"/>
      <c r="C17" s="28" t="s">
        <v>66</v>
      </c>
      <c r="D17" s="17" t="s">
        <v>52</v>
      </c>
      <c r="E17" s="27" t="s">
        <v>1</v>
      </c>
      <c r="F17" s="22" t="s">
        <v>2</v>
      </c>
      <c r="G17" s="29" t="s">
        <v>90</v>
      </c>
      <c r="H17" s="30">
        <v>0.3333333333333333</v>
      </c>
      <c r="I17" s="30">
        <v>0.5833333333333334</v>
      </c>
      <c r="J17" s="27">
        <v>3</v>
      </c>
      <c r="K17" s="18">
        <f t="shared" si="0"/>
        <v>8.7</v>
      </c>
      <c r="L17" s="18">
        <f t="shared" si="1"/>
        <v>17.4</v>
      </c>
      <c r="M17" s="20"/>
      <c r="N17" s="20"/>
      <c r="O17" s="20">
        <v>8.7</v>
      </c>
      <c r="P17" s="20"/>
      <c r="Q17" s="20"/>
      <c r="R17" s="20"/>
      <c r="S17" s="17">
        <v>2</v>
      </c>
      <c r="T17" s="19"/>
      <c r="U17" s="19">
        <f t="shared" si="2"/>
        <v>31.14</v>
      </c>
      <c r="V17" s="33">
        <f t="shared" si="3"/>
        <v>4.05</v>
      </c>
      <c r="W17" s="33">
        <f t="shared" si="4"/>
        <v>35.19</v>
      </c>
      <c r="X17" s="34">
        <v>100</v>
      </c>
      <c r="Y17" s="35">
        <f t="shared" si="5"/>
        <v>3519</v>
      </c>
      <c r="Z17" s="35" t="s">
        <v>63</v>
      </c>
      <c r="AA17" s="35" t="s">
        <v>38</v>
      </c>
      <c r="AB17" s="35"/>
      <c r="AC17" s="35">
        <f t="shared" si="6"/>
        <v>3519</v>
      </c>
      <c r="AD17" s="38"/>
    </row>
    <row r="18" spans="1:30" s="37" customFormat="1" ht="16.5">
      <c r="A18" s="23">
        <v>7</v>
      </c>
      <c r="B18" s="28"/>
      <c r="C18" s="28" t="s">
        <v>66</v>
      </c>
      <c r="D18" s="17" t="s">
        <v>52</v>
      </c>
      <c r="E18" s="27" t="s">
        <v>1</v>
      </c>
      <c r="F18" s="28" t="s">
        <v>2</v>
      </c>
      <c r="G18" s="29" t="s">
        <v>81</v>
      </c>
      <c r="H18" s="30">
        <v>0.3333333333333333</v>
      </c>
      <c r="I18" s="30">
        <v>0.5833333333333334</v>
      </c>
      <c r="J18" s="27">
        <v>3</v>
      </c>
      <c r="K18" s="18">
        <f t="shared" si="0"/>
        <v>5</v>
      </c>
      <c r="L18" s="18">
        <f t="shared" si="1"/>
        <v>10</v>
      </c>
      <c r="M18" s="20"/>
      <c r="N18" s="20"/>
      <c r="O18" s="20">
        <v>5</v>
      </c>
      <c r="P18" s="20"/>
      <c r="Q18" s="20"/>
      <c r="R18" s="20"/>
      <c r="S18" s="17">
        <v>2</v>
      </c>
      <c r="T18" s="19"/>
      <c r="U18" s="19">
        <f t="shared" si="2"/>
        <v>24.15</v>
      </c>
      <c r="V18" s="33">
        <f t="shared" si="3"/>
        <v>3.14</v>
      </c>
      <c r="W18" s="33">
        <f t="shared" si="4"/>
        <v>27.29</v>
      </c>
      <c r="X18" s="34">
        <v>100</v>
      </c>
      <c r="Y18" s="35">
        <f t="shared" si="5"/>
        <v>2729</v>
      </c>
      <c r="Z18" s="35" t="s">
        <v>63</v>
      </c>
      <c r="AA18" s="35" t="s">
        <v>38</v>
      </c>
      <c r="AB18" s="35"/>
      <c r="AC18" s="35">
        <f t="shared" si="6"/>
        <v>2729</v>
      </c>
      <c r="AD18" s="38"/>
    </row>
    <row r="19" spans="1:30" s="37" customFormat="1" ht="16.5">
      <c r="A19" s="23">
        <v>8</v>
      </c>
      <c r="B19" s="22"/>
      <c r="C19" s="22" t="s">
        <v>66</v>
      </c>
      <c r="D19" s="17" t="s">
        <v>52</v>
      </c>
      <c r="E19" s="27" t="s">
        <v>1</v>
      </c>
      <c r="F19" s="22" t="s">
        <v>2</v>
      </c>
      <c r="G19" s="29" t="s">
        <v>91</v>
      </c>
      <c r="H19" s="30">
        <v>0.3333333333333333</v>
      </c>
      <c r="I19" s="15">
        <v>0.5833333333333334</v>
      </c>
      <c r="J19" s="17">
        <v>3</v>
      </c>
      <c r="K19" s="18">
        <f t="shared" si="0"/>
        <v>3.5</v>
      </c>
      <c r="L19" s="18">
        <f t="shared" si="1"/>
        <v>7</v>
      </c>
      <c r="M19" s="18"/>
      <c r="N19" s="18"/>
      <c r="O19" s="18">
        <v>3.5</v>
      </c>
      <c r="P19" s="18"/>
      <c r="Q19" s="18"/>
      <c r="R19" s="18"/>
      <c r="S19" s="17">
        <v>2</v>
      </c>
      <c r="T19" s="19"/>
      <c r="U19" s="19">
        <f t="shared" si="2"/>
        <v>21.32</v>
      </c>
      <c r="V19" s="33">
        <f t="shared" si="3"/>
        <v>2.77</v>
      </c>
      <c r="W19" s="33">
        <f t="shared" si="4"/>
        <v>24.09</v>
      </c>
      <c r="X19" s="34">
        <v>100</v>
      </c>
      <c r="Y19" s="35">
        <f t="shared" si="5"/>
        <v>2409</v>
      </c>
      <c r="Z19" s="35" t="s">
        <v>63</v>
      </c>
      <c r="AA19" s="35" t="s">
        <v>38</v>
      </c>
      <c r="AB19" s="35"/>
      <c r="AC19" s="35">
        <f t="shared" si="6"/>
        <v>2409</v>
      </c>
      <c r="AD19" s="38"/>
    </row>
    <row r="20" spans="1:30" s="37" customFormat="1" ht="16.5">
      <c r="A20" s="23">
        <v>9</v>
      </c>
      <c r="B20" s="22"/>
      <c r="C20" s="22" t="s">
        <v>66</v>
      </c>
      <c r="D20" s="17" t="s">
        <v>52</v>
      </c>
      <c r="E20" s="28" t="s">
        <v>1</v>
      </c>
      <c r="F20" s="22" t="s">
        <v>2</v>
      </c>
      <c r="G20" s="29" t="s">
        <v>92</v>
      </c>
      <c r="H20" s="30">
        <v>0.3333333333333333</v>
      </c>
      <c r="I20" s="15">
        <v>0.5833333333333334</v>
      </c>
      <c r="J20" s="17">
        <v>3</v>
      </c>
      <c r="K20" s="18">
        <f t="shared" si="0"/>
        <v>2.5</v>
      </c>
      <c r="L20" s="18">
        <f t="shared" si="1"/>
        <v>5</v>
      </c>
      <c r="M20" s="18"/>
      <c r="N20" s="18"/>
      <c r="O20" s="18">
        <v>2.5</v>
      </c>
      <c r="P20" s="18"/>
      <c r="Q20" s="18"/>
      <c r="R20" s="18"/>
      <c r="S20" s="17">
        <v>2</v>
      </c>
      <c r="T20" s="19"/>
      <c r="U20" s="19">
        <f t="shared" si="2"/>
        <v>19.43</v>
      </c>
      <c r="V20" s="33">
        <f t="shared" si="3"/>
        <v>2.53</v>
      </c>
      <c r="W20" s="33">
        <f t="shared" si="4"/>
        <v>21.96</v>
      </c>
      <c r="X20" s="34">
        <v>100</v>
      </c>
      <c r="Y20" s="35">
        <f t="shared" si="5"/>
        <v>2196</v>
      </c>
      <c r="Z20" s="35" t="s">
        <v>63</v>
      </c>
      <c r="AA20" s="35" t="s">
        <v>38</v>
      </c>
      <c r="AB20" s="35"/>
      <c r="AC20" s="35">
        <f t="shared" si="6"/>
        <v>2196</v>
      </c>
      <c r="AD20" s="38"/>
    </row>
    <row r="21" spans="1:30" s="37" customFormat="1" ht="16.5">
      <c r="A21" s="23">
        <v>10</v>
      </c>
      <c r="B21" s="22"/>
      <c r="C21" s="22" t="s">
        <v>66</v>
      </c>
      <c r="D21" s="17" t="s">
        <v>52</v>
      </c>
      <c r="E21" s="22" t="s">
        <v>1</v>
      </c>
      <c r="F21" s="22" t="s">
        <v>2</v>
      </c>
      <c r="G21" s="14" t="s">
        <v>83</v>
      </c>
      <c r="H21" s="15">
        <v>0.3333333333333333</v>
      </c>
      <c r="I21" s="15">
        <v>0.5833333333333334</v>
      </c>
      <c r="J21" s="17">
        <v>3</v>
      </c>
      <c r="K21" s="18">
        <f t="shared" si="0"/>
        <v>8.1</v>
      </c>
      <c r="L21" s="18">
        <f t="shared" si="1"/>
        <v>16.2</v>
      </c>
      <c r="M21" s="18"/>
      <c r="N21" s="18"/>
      <c r="O21" s="18">
        <v>8.1</v>
      </c>
      <c r="P21" s="18"/>
      <c r="Q21" s="18"/>
      <c r="R21" s="18"/>
      <c r="S21" s="17">
        <v>2</v>
      </c>
      <c r="T21" s="19"/>
      <c r="U21" s="19">
        <f t="shared" si="2"/>
        <v>30.01</v>
      </c>
      <c r="V21" s="33">
        <f t="shared" si="3"/>
        <v>3.9</v>
      </c>
      <c r="W21" s="33">
        <f t="shared" si="4"/>
        <v>33.910000000000004</v>
      </c>
      <c r="X21" s="34">
        <v>100</v>
      </c>
      <c r="Y21" s="35">
        <f t="shared" si="5"/>
        <v>3391</v>
      </c>
      <c r="Z21" s="35" t="s">
        <v>63</v>
      </c>
      <c r="AA21" s="35" t="s">
        <v>38</v>
      </c>
      <c r="AB21" s="35"/>
      <c r="AC21" s="35">
        <f t="shared" si="6"/>
        <v>3391</v>
      </c>
      <c r="AD21" s="38"/>
    </row>
    <row r="22" spans="1:30" s="37" customFormat="1" ht="16.5">
      <c r="A22" s="23">
        <v>11</v>
      </c>
      <c r="B22" s="22"/>
      <c r="C22" s="22" t="s">
        <v>66</v>
      </c>
      <c r="D22" s="17" t="s">
        <v>52</v>
      </c>
      <c r="E22" s="22" t="s">
        <v>1</v>
      </c>
      <c r="F22" s="22" t="s">
        <v>2</v>
      </c>
      <c r="G22" s="14" t="s">
        <v>84</v>
      </c>
      <c r="H22" s="15">
        <v>0.3333333333333333</v>
      </c>
      <c r="I22" s="15">
        <v>0.5833333333333334</v>
      </c>
      <c r="J22" s="17">
        <v>2</v>
      </c>
      <c r="K22" s="18">
        <f t="shared" si="0"/>
        <v>2.4</v>
      </c>
      <c r="L22" s="18">
        <f t="shared" si="1"/>
        <v>4.8</v>
      </c>
      <c r="M22" s="18"/>
      <c r="N22" s="18"/>
      <c r="O22" s="18">
        <v>2.4</v>
      </c>
      <c r="P22" s="18"/>
      <c r="Q22" s="18"/>
      <c r="R22" s="18"/>
      <c r="S22" s="17">
        <v>2</v>
      </c>
      <c r="T22" s="19"/>
      <c r="U22" s="19">
        <f t="shared" si="2"/>
        <v>19.24</v>
      </c>
      <c r="V22" s="33">
        <f t="shared" si="3"/>
        <v>2.5</v>
      </c>
      <c r="W22" s="33">
        <f t="shared" si="4"/>
        <v>21.74</v>
      </c>
      <c r="X22" s="34">
        <v>100</v>
      </c>
      <c r="Y22" s="35">
        <f t="shared" si="5"/>
        <v>2174</v>
      </c>
      <c r="Z22" s="35" t="s">
        <v>63</v>
      </c>
      <c r="AA22" s="35" t="s">
        <v>38</v>
      </c>
      <c r="AB22" s="35"/>
      <c r="AC22" s="35">
        <f t="shared" si="6"/>
        <v>2174</v>
      </c>
      <c r="AD22" s="38"/>
    </row>
    <row r="23" spans="1:30" s="37" customFormat="1" ht="16.5">
      <c r="A23" s="23">
        <v>12</v>
      </c>
      <c r="B23" s="22"/>
      <c r="C23" s="22" t="s">
        <v>66</v>
      </c>
      <c r="D23" s="17" t="s">
        <v>52</v>
      </c>
      <c r="E23" s="22" t="s">
        <v>1</v>
      </c>
      <c r="F23" s="22" t="s">
        <v>2</v>
      </c>
      <c r="G23" s="14" t="s">
        <v>93</v>
      </c>
      <c r="H23" s="15">
        <v>0.3333333333333333</v>
      </c>
      <c r="I23" s="15">
        <v>0.5833333333333334</v>
      </c>
      <c r="J23" s="17">
        <v>1</v>
      </c>
      <c r="K23" s="18">
        <f t="shared" si="0"/>
        <v>10.6</v>
      </c>
      <c r="L23" s="18">
        <f t="shared" si="1"/>
        <v>21.2</v>
      </c>
      <c r="M23" s="18"/>
      <c r="N23" s="18"/>
      <c r="O23" s="18">
        <v>10.6</v>
      </c>
      <c r="P23" s="18"/>
      <c r="Q23" s="18"/>
      <c r="R23" s="18"/>
      <c r="S23" s="17">
        <v>2</v>
      </c>
      <c r="T23" s="19"/>
      <c r="U23" s="19">
        <f t="shared" si="2"/>
        <v>34.73</v>
      </c>
      <c r="V23" s="33">
        <f t="shared" si="3"/>
        <v>4.51</v>
      </c>
      <c r="W23" s="33">
        <f t="shared" si="4"/>
        <v>39.239999999999995</v>
      </c>
      <c r="X23" s="34">
        <v>100</v>
      </c>
      <c r="Y23" s="35">
        <f t="shared" si="5"/>
        <v>3924</v>
      </c>
      <c r="Z23" s="35" t="s">
        <v>63</v>
      </c>
      <c r="AA23" s="35" t="s">
        <v>38</v>
      </c>
      <c r="AB23" s="35"/>
      <c r="AC23" s="35">
        <f t="shared" si="6"/>
        <v>3924</v>
      </c>
      <c r="AD23" s="38"/>
    </row>
    <row r="24" spans="1:30" s="37" customFormat="1" ht="16.5">
      <c r="A24" s="23">
        <v>13</v>
      </c>
      <c r="B24" s="38"/>
      <c r="C24" s="22" t="s">
        <v>66</v>
      </c>
      <c r="D24" s="39" t="s">
        <v>137</v>
      </c>
      <c r="E24" s="38" t="s">
        <v>152</v>
      </c>
      <c r="F24" s="22" t="s">
        <v>2</v>
      </c>
      <c r="G24" s="40" t="s">
        <v>153</v>
      </c>
      <c r="H24" s="41">
        <v>0.3333333333333333</v>
      </c>
      <c r="I24" s="41">
        <v>0.5104166666666666</v>
      </c>
      <c r="J24" s="38">
        <v>1</v>
      </c>
      <c r="K24" s="18">
        <f t="shared" si="0"/>
        <v>2</v>
      </c>
      <c r="L24" s="18">
        <f t="shared" si="1"/>
        <v>4</v>
      </c>
      <c r="M24" s="42"/>
      <c r="N24" s="42"/>
      <c r="O24" s="42">
        <v>2</v>
      </c>
      <c r="P24" s="42"/>
      <c r="Q24" s="42"/>
      <c r="R24" s="42"/>
      <c r="S24" s="38">
        <v>2</v>
      </c>
      <c r="T24" s="36"/>
      <c r="U24" s="19">
        <f t="shared" si="2"/>
        <v>18.48</v>
      </c>
      <c r="V24" s="33">
        <f t="shared" si="3"/>
        <v>2.4</v>
      </c>
      <c r="W24" s="33">
        <f t="shared" si="4"/>
        <v>20.88</v>
      </c>
      <c r="X24" s="34">
        <v>100</v>
      </c>
      <c r="Y24" s="35">
        <f t="shared" si="5"/>
        <v>2088</v>
      </c>
      <c r="Z24" s="35" t="s">
        <v>63</v>
      </c>
      <c r="AA24" s="35" t="s">
        <v>38</v>
      </c>
      <c r="AB24" s="35"/>
      <c r="AC24" s="35">
        <f t="shared" si="6"/>
        <v>2088</v>
      </c>
      <c r="AD24" s="38"/>
    </row>
    <row r="25" spans="1:30" s="37" customFormat="1" ht="16.5">
      <c r="A25" s="23">
        <v>14</v>
      </c>
      <c r="B25" s="38"/>
      <c r="C25" s="22" t="s">
        <v>66</v>
      </c>
      <c r="D25" s="39" t="s">
        <v>137</v>
      </c>
      <c r="E25" s="38" t="s">
        <v>152</v>
      </c>
      <c r="F25" s="22" t="s">
        <v>2</v>
      </c>
      <c r="G25" s="40" t="s">
        <v>84</v>
      </c>
      <c r="H25" s="41">
        <v>0.3333333333333333</v>
      </c>
      <c r="I25" s="41">
        <v>0.5104166666666666</v>
      </c>
      <c r="J25" s="38">
        <v>1</v>
      </c>
      <c r="K25" s="18">
        <f t="shared" si="0"/>
        <v>3</v>
      </c>
      <c r="L25" s="18">
        <f t="shared" si="1"/>
        <v>6</v>
      </c>
      <c r="M25" s="42"/>
      <c r="N25" s="42"/>
      <c r="O25" s="42">
        <v>3</v>
      </c>
      <c r="P25" s="42"/>
      <c r="Q25" s="42"/>
      <c r="R25" s="42"/>
      <c r="S25" s="38">
        <v>2</v>
      </c>
      <c r="T25" s="36"/>
      <c r="U25" s="19">
        <f t="shared" si="2"/>
        <v>20.37</v>
      </c>
      <c r="V25" s="33">
        <f t="shared" si="3"/>
        <v>2.65</v>
      </c>
      <c r="W25" s="33">
        <f t="shared" si="4"/>
        <v>23.02</v>
      </c>
      <c r="X25" s="34">
        <v>100</v>
      </c>
      <c r="Y25" s="35">
        <f t="shared" si="5"/>
        <v>2302</v>
      </c>
      <c r="Z25" s="35" t="s">
        <v>63</v>
      </c>
      <c r="AA25" s="35" t="s">
        <v>38</v>
      </c>
      <c r="AB25" s="35"/>
      <c r="AC25" s="35">
        <f t="shared" si="6"/>
        <v>2302</v>
      </c>
      <c r="AD25" s="38"/>
    </row>
    <row r="26" spans="1:30" s="37" customFormat="1" ht="16.5">
      <c r="A26" s="23">
        <v>15</v>
      </c>
      <c r="B26" s="38"/>
      <c r="C26" s="22" t="s">
        <v>66</v>
      </c>
      <c r="D26" s="39" t="s">
        <v>137</v>
      </c>
      <c r="E26" s="38" t="s">
        <v>152</v>
      </c>
      <c r="F26" s="22" t="s">
        <v>2</v>
      </c>
      <c r="G26" s="40" t="s">
        <v>154</v>
      </c>
      <c r="H26" s="41">
        <v>0.3333333333333333</v>
      </c>
      <c r="I26" s="41">
        <v>0.5104166666666666</v>
      </c>
      <c r="J26" s="38">
        <v>1</v>
      </c>
      <c r="K26" s="18">
        <f t="shared" si="0"/>
        <v>2.3</v>
      </c>
      <c r="L26" s="18">
        <f t="shared" si="1"/>
        <v>4.6</v>
      </c>
      <c r="M26" s="42"/>
      <c r="N26" s="42"/>
      <c r="O26" s="42">
        <v>2.3</v>
      </c>
      <c r="P26" s="42"/>
      <c r="Q26" s="42"/>
      <c r="R26" s="42"/>
      <c r="S26" s="38">
        <v>2</v>
      </c>
      <c r="T26" s="36"/>
      <c r="U26" s="19">
        <f t="shared" si="2"/>
        <v>19.05</v>
      </c>
      <c r="V26" s="33">
        <f t="shared" si="3"/>
        <v>2.48</v>
      </c>
      <c r="W26" s="33">
        <f t="shared" si="4"/>
        <v>21.53</v>
      </c>
      <c r="X26" s="34">
        <v>100</v>
      </c>
      <c r="Y26" s="35">
        <f t="shared" si="5"/>
        <v>2153</v>
      </c>
      <c r="Z26" s="35" t="s">
        <v>63</v>
      </c>
      <c r="AA26" s="35" t="s">
        <v>38</v>
      </c>
      <c r="AB26" s="35"/>
      <c r="AC26" s="35">
        <f t="shared" si="6"/>
        <v>2153</v>
      </c>
      <c r="AD26" s="38"/>
    </row>
    <row r="27" spans="1:30" s="37" customFormat="1" ht="16.5">
      <c r="A27" s="23">
        <v>16</v>
      </c>
      <c r="B27" s="22" t="s">
        <v>16</v>
      </c>
      <c r="C27" s="22" t="s">
        <v>65</v>
      </c>
      <c r="D27" s="17" t="s">
        <v>54</v>
      </c>
      <c r="E27" s="22" t="s">
        <v>17</v>
      </c>
      <c r="F27" s="22" t="s">
        <v>2</v>
      </c>
      <c r="G27" s="14" t="s">
        <v>80</v>
      </c>
      <c r="H27" s="23"/>
      <c r="I27" s="23"/>
      <c r="J27" s="22">
        <v>1</v>
      </c>
      <c r="K27" s="18">
        <f t="shared" si="0"/>
        <v>6</v>
      </c>
      <c r="L27" s="18">
        <f t="shared" si="1"/>
        <v>12</v>
      </c>
      <c r="M27" s="18"/>
      <c r="N27" s="18"/>
      <c r="O27" s="18">
        <v>6</v>
      </c>
      <c r="P27" s="18"/>
      <c r="Q27" s="18"/>
      <c r="R27" s="18"/>
      <c r="S27" s="17">
        <v>2</v>
      </c>
      <c r="T27" s="19">
        <v>25.1</v>
      </c>
      <c r="U27" s="19">
        <f t="shared" si="2"/>
        <v>26.04</v>
      </c>
      <c r="V27" s="33">
        <f t="shared" si="3"/>
        <v>3.39</v>
      </c>
      <c r="W27" s="33">
        <f t="shared" si="4"/>
        <v>29.43</v>
      </c>
      <c r="X27" s="34">
        <v>100</v>
      </c>
      <c r="Y27" s="35">
        <f t="shared" si="5"/>
        <v>2943</v>
      </c>
      <c r="Z27" s="35" t="s">
        <v>63</v>
      </c>
      <c r="AA27" s="35" t="s">
        <v>38</v>
      </c>
      <c r="AB27" s="35">
        <f>ROUND(Y27*(20/100),2)</f>
        <v>588.6</v>
      </c>
      <c r="AC27" s="35">
        <f t="shared" si="6"/>
        <v>3531.6</v>
      </c>
      <c r="AD27" s="36"/>
    </row>
    <row r="28" spans="1:30" s="37" customFormat="1" ht="24.75">
      <c r="A28" s="23">
        <v>17</v>
      </c>
      <c r="B28" s="22" t="s">
        <v>18</v>
      </c>
      <c r="C28" s="22" t="s">
        <v>65</v>
      </c>
      <c r="D28" s="17" t="s">
        <v>54</v>
      </c>
      <c r="E28" s="22" t="s">
        <v>32</v>
      </c>
      <c r="F28" s="22" t="s">
        <v>2</v>
      </c>
      <c r="G28" s="14" t="s">
        <v>78</v>
      </c>
      <c r="H28" s="15">
        <v>0.34375</v>
      </c>
      <c r="I28" s="15">
        <v>0.5833333333333334</v>
      </c>
      <c r="J28" s="17">
        <v>4</v>
      </c>
      <c r="K28" s="18">
        <f t="shared" si="0"/>
        <v>4</v>
      </c>
      <c r="L28" s="18">
        <f t="shared" si="1"/>
        <v>8</v>
      </c>
      <c r="M28" s="18"/>
      <c r="N28" s="18"/>
      <c r="O28" s="18"/>
      <c r="P28" s="18">
        <v>4</v>
      </c>
      <c r="Q28" s="18"/>
      <c r="R28" s="18"/>
      <c r="S28" s="17">
        <v>2</v>
      </c>
      <c r="T28" s="19">
        <v>16.73</v>
      </c>
      <c r="U28" s="19">
        <f t="shared" si="2"/>
        <v>23.1</v>
      </c>
      <c r="V28" s="33">
        <f t="shared" si="3"/>
        <v>3</v>
      </c>
      <c r="W28" s="33">
        <f t="shared" si="4"/>
        <v>26.1</v>
      </c>
      <c r="X28" s="34">
        <v>100</v>
      </c>
      <c r="Y28" s="35">
        <f t="shared" si="5"/>
        <v>2610</v>
      </c>
      <c r="Z28" s="35" t="s">
        <v>63</v>
      </c>
      <c r="AA28" s="35" t="s">
        <v>38</v>
      </c>
      <c r="AB28" s="35">
        <f>ROUND(Y28*(20/100),2)</f>
        <v>522</v>
      </c>
      <c r="AC28" s="35">
        <f t="shared" si="6"/>
        <v>3132</v>
      </c>
      <c r="AD28" s="36"/>
    </row>
    <row r="29" spans="1:30" s="37" customFormat="1" ht="24.75">
      <c r="A29" s="23">
        <v>18</v>
      </c>
      <c r="B29" s="22"/>
      <c r="C29" s="22" t="s">
        <v>65</v>
      </c>
      <c r="D29" s="17" t="s">
        <v>54</v>
      </c>
      <c r="E29" s="22" t="s">
        <v>32</v>
      </c>
      <c r="F29" s="22" t="s">
        <v>2</v>
      </c>
      <c r="G29" s="14" t="s">
        <v>94</v>
      </c>
      <c r="H29" s="15">
        <v>0.34375</v>
      </c>
      <c r="I29" s="15">
        <v>0.5833333333333334</v>
      </c>
      <c r="J29" s="17">
        <v>2</v>
      </c>
      <c r="K29" s="18">
        <f t="shared" si="0"/>
        <v>4</v>
      </c>
      <c r="L29" s="18">
        <f t="shared" si="1"/>
        <v>8</v>
      </c>
      <c r="M29" s="18"/>
      <c r="N29" s="18"/>
      <c r="O29" s="18"/>
      <c r="P29" s="18">
        <v>4</v>
      </c>
      <c r="Q29" s="18"/>
      <c r="R29" s="18"/>
      <c r="S29" s="17">
        <v>2</v>
      </c>
      <c r="T29" s="19"/>
      <c r="U29" s="19">
        <f t="shared" si="2"/>
        <v>23.1</v>
      </c>
      <c r="V29" s="33">
        <f t="shared" si="3"/>
        <v>3</v>
      </c>
      <c r="W29" s="33">
        <f t="shared" si="4"/>
        <v>26.1</v>
      </c>
      <c r="X29" s="34">
        <v>100</v>
      </c>
      <c r="Y29" s="35">
        <f t="shared" si="5"/>
        <v>2610</v>
      </c>
      <c r="Z29" s="35" t="s">
        <v>63</v>
      </c>
      <c r="AA29" s="35" t="s">
        <v>38</v>
      </c>
      <c r="AB29" s="35"/>
      <c r="AC29" s="35">
        <f t="shared" si="6"/>
        <v>2610</v>
      </c>
      <c r="AD29" s="38"/>
    </row>
    <row r="30" spans="1:30" s="37" customFormat="1" ht="24.75">
      <c r="A30" s="23">
        <v>19</v>
      </c>
      <c r="B30" s="22"/>
      <c r="C30" s="22" t="s">
        <v>65</v>
      </c>
      <c r="D30" s="17" t="s">
        <v>95</v>
      </c>
      <c r="E30" s="23" t="s">
        <v>96</v>
      </c>
      <c r="F30" s="22" t="s">
        <v>2</v>
      </c>
      <c r="G30" s="14" t="s">
        <v>97</v>
      </c>
      <c r="H30" s="15">
        <v>0.3229166666666667</v>
      </c>
      <c r="I30" s="15">
        <v>0.5729166666666666</v>
      </c>
      <c r="J30" s="17">
        <v>1</v>
      </c>
      <c r="K30" s="18">
        <f t="shared" si="0"/>
        <v>5.2</v>
      </c>
      <c r="L30" s="18">
        <f t="shared" si="1"/>
        <v>10.4</v>
      </c>
      <c r="M30" s="43"/>
      <c r="N30" s="19"/>
      <c r="O30" s="18"/>
      <c r="P30" s="18">
        <v>5.2</v>
      </c>
      <c r="Q30" s="18"/>
      <c r="R30" s="18"/>
      <c r="S30" s="17">
        <v>2</v>
      </c>
      <c r="T30" s="19"/>
      <c r="U30" s="19">
        <f t="shared" si="2"/>
        <v>25.62</v>
      </c>
      <c r="V30" s="33">
        <f t="shared" si="3"/>
        <v>3.33</v>
      </c>
      <c r="W30" s="33">
        <f t="shared" si="4"/>
        <v>28.950000000000003</v>
      </c>
      <c r="X30" s="34">
        <v>100</v>
      </c>
      <c r="Y30" s="35">
        <f t="shared" si="5"/>
        <v>2895</v>
      </c>
      <c r="Z30" s="35" t="s">
        <v>63</v>
      </c>
      <c r="AA30" s="35" t="s">
        <v>38</v>
      </c>
      <c r="AB30" s="35"/>
      <c r="AC30" s="35">
        <f t="shared" si="6"/>
        <v>2895</v>
      </c>
      <c r="AD30" s="38"/>
    </row>
    <row r="31" spans="1:30" s="37" customFormat="1" ht="16.5">
      <c r="A31" s="23">
        <v>20</v>
      </c>
      <c r="B31" s="22"/>
      <c r="C31" s="22" t="s">
        <v>65</v>
      </c>
      <c r="D31" s="17" t="s">
        <v>95</v>
      </c>
      <c r="E31" s="22" t="s">
        <v>98</v>
      </c>
      <c r="F31" s="22" t="s">
        <v>2</v>
      </c>
      <c r="G31" s="14" t="s">
        <v>99</v>
      </c>
      <c r="H31" s="15">
        <v>0.34027777777777773</v>
      </c>
      <c r="I31" s="15">
        <v>0.576388888888889</v>
      </c>
      <c r="J31" s="17">
        <v>2</v>
      </c>
      <c r="K31" s="18">
        <f t="shared" si="0"/>
        <v>4</v>
      </c>
      <c r="L31" s="18">
        <f t="shared" si="1"/>
        <v>8</v>
      </c>
      <c r="M31" s="18"/>
      <c r="N31" s="18"/>
      <c r="O31" s="18">
        <v>4</v>
      </c>
      <c r="P31" s="18"/>
      <c r="Q31" s="18"/>
      <c r="R31" s="18"/>
      <c r="S31" s="17">
        <v>2</v>
      </c>
      <c r="T31" s="19"/>
      <c r="U31" s="19">
        <f t="shared" si="2"/>
        <v>22.26</v>
      </c>
      <c r="V31" s="33">
        <f t="shared" si="3"/>
        <v>2.89</v>
      </c>
      <c r="W31" s="33">
        <f t="shared" si="4"/>
        <v>25.150000000000002</v>
      </c>
      <c r="X31" s="34">
        <v>100</v>
      </c>
      <c r="Y31" s="35">
        <f t="shared" si="5"/>
        <v>2515</v>
      </c>
      <c r="Z31" s="35" t="s">
        <v>63</v>
      </c>
      <c r="AA31" s="35" t="s">
        <v>38</v>
      </c>
      <c r="AB31" s="35"/>
      <c r="AC31" s="35">
        <f t="shared" si="6"/>
        <v>2515</v>
      </c>
      <c r="AD31" s="38"/>
    </row>
    <row r="32" spans="1:30" s="37" customFormat="1" ht="16.5">
      <c r="A32" s="23">
        <v>21</v>
      </c>
      <c r="B32" s="22"/>
      <c r="C32" s="22" t="s">
        <v>65</v>
      </c>
      <c r="D32" s="17" t="s">
        <v>95</v>
      </c>
      <c r="E32" s="22" t="s">
        <v>100</v>
      </c>
      <c r="F32" s="22" t="s">
        <v>2</v>
      </c>
      <c r="G32" s="14" t="s">
        <v>101</v>
      </c>
      <c r="H32" s="15">
        <v>0.34375</v>
      </c>
      <c r="I32" s="15">
        <v>0.5833333333333334</v>
      </c>
      <c r="J32" s="22">
        <v>1</v>
      </c>
      <c r="K32" s="18">
        <f t="shared" si="0"/>
        <v>6.9</v>
      </c>
      <c r="L32" s="18">
        <f t="shared" si="1"/>
        <v>13.8</v>
      </c>
      <c r="M32" s="19"/>
      <c r="N32" s="19"/>
      <c r="O32" s="19"/>
      <c r="P32" s="19">
        <v>6.9</v>
      </c>
      <c r="Q32" s="19"/>
      <c r="R32" s="19"/>
      <c r="S32" s="17">
        <v>2</v>
      </c>
      <c r="T32" s="19"/>
      <c r="U32" s="19">
        <f t="shared" si="2"/>
        <v>29.19</v>
      </c>
      <c r="V32" s="33">
        <f t="shared" si="3"/>
        <v>3.79</v>
      </c>
      <c r="W32" s="33">
        <f t="shared" si="4"/>
        <v>32.980000000000004</v>
      </c>
      <c r="X32" s="34">
        <v>100</v>
      </c>
      <c r="Y32" s="35">
        <f t="shared" si="5"/>
        <v>3298</v>
      </c>
      <c r="Z32" s="35" t="s">
        <v>63</v>
      </c>
      <c r="AA32" s="35" t="s">
        <v>38</v>
      </c>
      <c r="AB32" s="35"/>
      <c r="AC32" s="35">
        <f t="shared" si="6"/>
        <v>3298</v>
      </c>
      <c r="AD32" s="38"/>
    </row>
    <row r="33" spans="1:30" s="37" customFormat="1" ht="24.75">
      <c r="A33" s="23">
        <v>22</v>
      </c>
      <c r="B33" s="22"/>
      <c r="C33" s="22" t="s">
        <v>65</v>
      </c>
      <c r="D33" s="17" t="s">
        <v>95</v>
      </c>
      <c r="E33" s="22" t="s">
        <v>100</v>
      </c>
      <c r="F33" s="22" t="s">
        <v>2</v>
      </c>
      <c r="G33" s="14" t="s">
        <v>102</v>
      </c>
      <c r="H33" s="15"/>
      <c r="I33" s="15"/>
      <c r="J33" s="22">
        <v>2</v>
      </c>
      <c r="K33" s="18">
        <f t="shared" si="0"/>
        <v>2.6</v>
      </c>
      <c r="L33" s="18">
        <f t="shared" si="1"/>
        <v>5.2</v>
      </c>
      <c r="M33" s="19"/>
      <c r="N33" s="19"/>
      <c r="O33" s="19"/>
      <c r="P33" s="19"/>
      <c r="Q33" s="19"/>
      <c r="R33" s="19">
        <v>2.6</v>
      </c>
      <c r="S33" s="17">
        <v>2</v>
      </c>
      <c r="T33" s="19"/>
      <c r="U33" s="19">
        <f t="shared" si="2"/>
        <v>21.25</v>
      </c>
      <c r="V33" s="33">
        <f t="shared" si="3"/>
        <v>2.76</v>
      </c>
      <c r="W33" s="33">
        <f t="shared" si="4"/>
        <v>24.009999999999998</v>
      </c>
      <c r="X33" s="34">
        <v>100</v>
      </c>
      <c r="Y33" s="35">
        <f t="shared" si="5"/>
        <v>2401</v>
      </c>
      <c r="Z33" s="35" t="s">
        <v>63</v>
      </c>
      <c r="AA33" s="35" t="s">
        <v>38</v>
      </c>
      <c r="AB33" s="35"/>
      <c r="AC33" s="35">
        <f t="shared" si="6"/>
        <v>2401</v>
      </c>
      <c r="AD33" s="38" t="s">
        <v>103</v>
      </c>
    </row>
    <row r="34" spans="1:30" s="37" customFormat="1" ht="24.75">
      <c r="A34" s="23">
        <v>23</v>
      </c>
      <c r="B34" s="22"/>
      <c r="C34" s="22" t="s">
        <v>65</v>
      </c>
      <c r="D34" s="17" t="s">
        <v>95</v>
      </c>
      <c r="E34" s="22" t="s">
        <v>100</v>
      </c>
      <c r="F34" s="22" t="s">
        <v>2</v>
      </c>
      <c r="G34" s="14" t="s">
        <v>104</v>
      </c>
      <c r="H34" s="15"/>
      <c r="I34" s="15"/>
      <c r="J34" s="22">
        <v>1</v>
      </c>
      <c r="K34" s="18">
        <f t="shared" si="0"/>
        <v>2.8</v>
      </c>
      <c r="L34" s="18">
        <f t="shared" si="1"/>
        <v>5.6</v>
      </c>
      <c r="M34" s="19"/>
      <c r="N34" s="19"/>
      <c r="O34" s="19"/>
      <c r="P34" s="19">
        <v>2.8</v>
      </c>
      <c r="Q34" s="19"/>
      <c r="R34" s="19"/>
      <c r="S34" s="17">
        <v>2</v>
      </c>
      <c r="T34" s="19"/>
      <c r="U34" s="19">
        <f t="shared" si="2"/>
        <v>20.58</v>
      </c>
      <c r="V34" s="33">
        <f t="shared" si="3"/>
        <v>2.68</v>
      </c>
      <c r="W34" s="33">
        <f t="shared" si="4"/>
        <v>23.259999999999998</v>
      </c>
      <c r="X34" s="34">
        <v>100</v>
      </c>
      <c r="Y34" s="35">
        <f t="shared" si="5"/>
        <v>2326</v>
      </c>
      <c r="Z34" s="35" t="s">
        <v>63</v>
      </c>
      <c r="AA34" s="35" t="s">
        <v>38</v>
      </c>
      <c r="AB34" s="35"/>
      <c r="AC34" s="35">
        <f t="shared" si="6"/>
        <v>2326</v>
      </c>
      <c r="AD34" s="38" t="s">
        <v>105</v>
      </c>
    </row>
    <row r="35" spans="1:30" s="37" customFormat="1" ht="16.5">
      <c r="A35" s="23">
        <v>24</v>
      </c>
      <c r="B35" s="22"/>
      <c r="C35" s="22" t="s">
        <v>65</v>
      </c>
      <c r="D35" s="17" t="s">
        <v>95</v>
      </c>
      <c r="E35" s="22" t="s">
        <v>108</v>
      </c>
      <c r="F35" s="22" t="s">
        <v>2</v>
      </c>
      <c r="G35" s="14" t="s">
        <v>109</v>
      </c>
      <c r="H35" s="15">
        <v>0.34027777777777773</v>
      </c>
      <c r="I35" s="15">
        <v>0.576388888888889</v>
      </c>
      <c r="J35" s="17">
        <v>3</v>
      </c>
      <c r="K35" s="18">
        <f t="shared" si="0"/>
        <v>4.7</v>
      </c>
      <c r="L35" s="18">
        <f t="shared" si="1"/>
        <v>9.4</v>
      </c>
      <c r="M35" s="18"/>
      <c r="N35" s="18"/>
      <c r="O35" s="18">
        <v>4.7</v>
      </c>
      <c r="P35" s="18"/>
      <c r="Q35" s="18"/>
      <c r="R35" s="18"/>
      <c r="S35" s="17">
        <v>2</v>
      </c>
      <c r="T35" s="19"/>
      <c r="U35" s="19">
        <f t="shared" si="2"/>
        <v>23.58</v>
      </c>
      <c r="V35" s="33">
        <f t="shared" si="3"/>
        <v>3.07</v>
      </c>
      <c r="W35" s="33">
        <f t="shared" si="4"/>
        <v>26.65</v>
      </c>
      <c r="X35" s="34">
        <v>100</v>
      </c>
      <c r="Y35" s="35">
        <f t="shared" si="5"/>
        <v>2665</v>
      </c>
      <c r="Z35" s="35" t="s">
        <v>63</v>
      </c>
      <c r="AA35" s="35" t="s">
        <v>38</v>
      </c>
      <c r="AB35" s="35"/>
      <c r="AC35" s="35">
        <f t="shared" si="6"/>
        <v>2665</v>
      </c>
      <c r="AD35" s="38"/>
    </row>
    <row r="36" spans="1:30" s="37" customFormat="1" ht="24.75">
      <c r="A36" s="23">
        <v>25</v>
      </c>
      <c r="B36" s="22"/>
      <c r="C36" s="22" t="s">
        <v>65</v>
      </c>
      <c r="D36" s="17" t="s">
        <v>95</v>
      </c>
      <c r="E36" s="22" t="s">
        <v>106</v>
      </c>
      <c r="F36" s="22" t="s">
        <v>2</v>
      </c>
      <c r="G36" s="14" t="s">
        <v>107</v>
      </c>
      <c r="H36" s="15">
        <v>0.34027777777777773</v>
      </c>
      <c r="I36" s="15">
        <v>0.576388888888889</v>
      </c>
      <c r="J36" s="17">
        <v>3</v>
      </c>
      <c r="K36" s="18">
        <f t="shared" si="0"/>
        <v>2</v>
      </c>
      <c r="L36" s="18">
        <f t="shared" si="1"/>
        <v>4</v>
      </c>
      <c r="M36" s="18"/>
      <c r="N36" s="18"/>
      <c r="O36" s="18">
        <v>2</v>
      </c>
      <c r="P36" s="18"/>
      <c r="Q36" s="18"/>
      <c r="R36" s="18"/>
      <c r="S36" s="17">
        <v>2</v>
      </c>
      <c r="T36" s="19"/>
      <c r="U36" s="19">
        <f t="shared" si="2"/>
        <v>18.48</v>
      </c>
      <c r="V36" s="33">
        <f t="shared" si="3"/>
        <v>2.4</v>
      </c>
      <c r="W36" s="33">
        <f t="shared" si="4"/>
        <v>20.88</v>
      </c>
      <c r="X36" s="34">
        <v>100</v>
      </c>
      <c r="Y36" s="35">
        <f t="shared" si="5"/>
        <v>2088</v>
      </c>
      <c r="Z36" s="35" t="s">
        <v>63</v>
      </c>
      <c r="AA36" s="35" t="s">
        <v>38</v>
      </c>
      <c r="AB36" s="35"/>
      <c r="AC36" s="35">
        <f t="shared" si="6"/>
        <v>2088</v>
      </c>
      <c r="AD36" s="38"/>
    </row>
    <row r="37" spans="1:30" s="37" customFormat="1" ht="16.5">
      <c r="A37" s="23">
        <v>26</v>
      </c>
      <c r="B37" s="22" t="s">
        <v>21</v>
      </c>
      <c r="C37" s="22" t="s">
        <v>66</v>
      </c>
      <c r="D37" s="17" t="s">
        <v>52</v>
      </c>
      <c r="E37" s="22" t="s">
        <v>20</v>
      </c>
      <c r="F37" s="22" t="s">
        <v>2</v>
      </c>
      <c r="G37" s="14" t="s">
        <v>77</v>
      </c>
      <c r="H37" s="15">
        <v>0.34027777777777773</v>
      </c>
      <c r="I37" s="15">
        <v>0.517361111111111</v>
      </c>
      <c r="J37" s="17">
        <v>4</v>
      </c>
      <c r="K37" s="18">
        <f t="shared" si="0"/>
        <v>2</v>
      </c>
      <c r="L37" s="18">
        <f t="shared" si="1"/>
        <v>4</v>
      </c>
      <c r="M37" s="18"/>
      <c r="N37" s="18"/>
      <c r="O37" s="18"/>
      <c r="P37" s="18">
        <v>2</v>
      </c>
      <c r="Q37" s="18"/>
      <c r="R37" s="18"/>
      <c r="S37" s="17">
        <v>2</v>
      </c>
      <c r="T37" s="19">
        <v>14.64</v>
      </c>
      <c r="U37" s="19">
        <f t="shared" si="2"/>
        <v>18.9</v>
      </c>
      <c r="V37" s="33">
        <f t="shared" si="3"/>
        <v>2.46</v>
      </c>
      <c r="W37" s="33">
        <f t="shared" si="4"/>
        <v>21.36</v>
      </c>
      <c r="X37" s="34">
        <v>100</v>
      </c>
      <c r="Y37" s="35">
        <f t="shared" si="5"/>
        <v>2136</v>
      </c>
      <c r="Z37" s="35" t="s">
        <v>63</v>
      </c>
      <c r="AA37" s="35" t="s">
        <v>38</v>
      </c>
      <c r="AB37" s="35">
        <f>ROUND(Y37*(20/100),2)</f>
        <v>427.2</v>
      </c>
      <c r="AC37" s="35">
        <f t="shared" si="6"/>
        <v>2563.2</v>
      </c>
      <c r="AD37" s="36"/>
    </row>
    <row r="38" spans="1:30" s="37" customFormat="1" ht="16.5">
      <c r="A38" s="23">
        <v>27</v>
      </c>
      <c r="B38" s="22" t="s">
        <v>21</v>
      </c>
      <c r="C38" s="22" t="s">
        <v>66</v>
      </c>
      <c r="D38" s="17" t="s">
        <v>52</v>
      </c>
      <c r="E38" s="22" t="s">
        <v>20</v>
      </c>
      <c r="F38" s="22" t="s">
        <v>2</v>
      </c>
      <c r="G38" s="14" t="s">
        <v>77</v>
      </c>
      <c r="H38" s="15">
        <v>0.34027777777777773</v>
      </c>
      <c r="I38" s="15">
        <v>0.5520833333333334</v>
      </c>
      <c r="J38" s="17">
        <v>4</v>
      </c>
      <c r="K38" s="18">
        <f t="shared" si="0"/>
        <v>2</v>
      </c>
      <c r="L38" s="18">
        <f t="shared" si="1"/>
        <v>4</v>
      </c>
      <c r="M38" s="18"/>
      <c r="N38" s="18"/>
      <c r="O38" s="18"/>
      <c r="P38" s="18">
        <v>2</v>
      </c>
      <c r="Q38" s="18"/>
      <c r="R38" s="18"/>
      <c r="S38" s="17">
        <v>2</v>
      </c>
      <c r="T38" s="19">
        <v>14.64</v>
      </c>
      <c r="U38" s="19">
        <f t="shared" si="2"/>
        <v>18.9</v>
      </c>
      <c r="V38" s="33">
        <f t="shared" si="3"/>
        <v>2.46</v>
      </c>
      <c r="W38" s="33">
        <f t="shared" si="4"/>
        <v>21.36</v>
      </c>
      <c r="X38" s="34">
        <v>100</v>
      </c>
      <c r="Y38" s="35">
        <f t="shared" si="5"/>
        <v>2136</v>
      </c>
      <c r="Z38" s="35" t="s">
        <v>63</v>
      </c>
      <c r="AA38" s="35" t="s">
        <v>38</v>
      </c>
      <c r="AB38" s="35">
        <f>ROUND(Y38*(20/100),2)</f>
        <v>427.2</v>
      </c>
      <c r="AC38" s="35">
        <f t="shared" si="6"/>
        <v>2563.2</v>
      </c>
      <c r="AD38" s="36"/>
    </row>
    <row r="39" spans="1:30" s="37" customFormat="1" ht="16.5">
      <c r="A39" s="23">
        <v>28</v>
      </c>
      <c r="B39" s="22" t="s">
        <v>21</v>
      </c>
      <c r="C39" s="22" t="s">
        <v>66</v>
      </c>
      <c r="D39" s="17" t="s">
        <v>52</v>
      </c>
      <c r="E39" s="22" t="s">
        <v>20</v>
      </c>
      <c r="F39" s="22" t="s">
        <v>2</v>
      </c>
      <c r="G39" s="14" t="s">
        <v>77</v>
      </c>
      <c r="H39" s="15">
        <v>0.34027777777777773</v>
      </c>
      <c r="I39" s="15">
        <v>0.5833333333333334</v>
      </c>
      <c r="J39" s="17">
        <v>4</v>
      </c>
      <c r="K39" s="18">
        <f t="shared" si="0"/>
        <v>2</v>
      </c>
      <c r="L39" s="18">
        <f t="shared" si="1"/>
        <v>4</v>
      </c>
      <c r="M39" s="18"/>
      <c r="N39" s="18"/>
      <c r="O39" s="18"/>
      <c r="P39" s="18">
        <v>2</v>
      </c>
      <c r="Q39" s="18"/>
      <c r="R39" s="18"/>
      <c r="S39" s="17">
        <v>2</v>
      </c>
      <c r="T39" s="19">
        <v>14.64</v>
      </c>
      <c r="U39" s="19">
        <f t="shared" si="2"/>
        <v>18.9</v>
      </c>
      <c r="V39" s="33">
        <f t="shared" si="3"/>
        <v>2.46</v>
      </c>
      <c r="W39" s="33">
        <f t="shared" si="4"/>
        <v>21.36</v>
      </c>
      <c r="X39" s="34">
        <v>100</v>
      </c>
      <c r="Y39" s="35">
        <f t="shared" si="5"/>
        <v>2136</v>
      </c>
      <c r="Z39" s="35" t="s">
        <v>63</v>
      </c>
      <c r="AA39" s="35" t="s">
        <v>38</v>
      </c>
      <c r="AB39" s="35">
        <f>ROUND(Y39*(20/100),2)</f>
        <v>427.2</v>
      </c>
      <c r="AC39" s="35">
        <f t="shared" si="6"/>
        <v>2563.2</v>
      </c>
      <c r="AD39" s="36"/>
    </row>
    <row r="40" spans="1:30" s="37" customFormat="1" ht="16.5">
      <c r="A40" s="23">
        <v>29</v>
      </c>
      <c r="B40" s="22" t="s">
        <v>21</v>
      </c>
      <c r="C40" s="22" t="s">
        <v>66</v>
      </c>
      <c r="D40" s="17" t="s">
        <v>52</v>
      </c>
      <c r="E40" s="44" t="s">
        <v>20</v>
      </c>
      <c r="F40" s="22" t="s">
        <v>2</v>
      </c>
      <c r="G40" s="14" t="s">
        <v>77</v>
      </c>
      <c r="H40" s="15">
        <v>0.34027777777777773</v>
      </c>
      <c r="I40" s="15">
        <v>0.6458333333333334</v>
      </c>
      <c r="J40" s="17">
        <v>4</v>
      </c>
      <c r="K40" s="18">
        <f t="shared" si="0"/>
        <v>2</v>
      </c>
      <c r="L40" s="18">
        <f t="shared" si="1"/>
        <v>4</v>
      </c>
      <c r="M40" s="18"/>
      <c r="N40" s="18"/>
      <c r="O40" s="18"/>
      <c r="P40" s="18">
        <v>2</v>
      </c>
      <c r="Q40" s="18"/>
      <c r="R40" s="18"/>
      <c r="S40" s="17">
        <v>2</v>
      </c>
      <c r="T40" s="19">
        <v>14.64</v>
      </c>
      <c r="U40" s="19">
        <f t="shared" si="2"/>
        <v>18.9</v>
      </c>
      <c r="V40" s="33">
        <f t="shared" si="3"/>
        <v>2.46</v>
      </c>
      <c r="W40" s="33">
        <f t="shared" si="4"/>
        <v>21.36</v>
      </c>
      <c r="X40" s="34">
        <v>100</v>
      </c>
      <c r="Y40" s="35">
        <f t="shared" si="5"/>
        <v>2136</v>
      </c>
      <c r="Z40" s="35" t="s">
        <v>63</v>
      </c>
      <c r="AA40" s="35" t="s">
        <v>38</v>
      </c>
      <c r="AB40" s="35">
        <f>ROUND(Y40*(20/100),2)</f>
        <v>427.2</v>
      </c>
      <c r="AC40" s="35">
        <f t="shared" si="6"/>
        <v>2563.2</v>
      </c>
      <c r="AD40" s="36"/>
    </row>
    <row r="41" spans="1:30" s="37" customFormat="1" ht="16.5">
      <c r="A41" s="23">
        <v>30</v>
      </c>
      <c r="B41" s="22"/>
      <c r="C41" s="22" t="s">
        <v>66</v>
      </c>
      <c r="D41" s="17" t="s">
        <v>52</v>
      </c>
      <c r="E41" s="22" t="s">
        <v>20</v>
      </c>
      <c r="F41" s="22" t="s">
        <v>2</v>
      </c>
      <c r="G41" s="14" t="s">
        <v>110</v>
      </c>
      <c r="H41" s="15">
        <v>0.34027777777777773</v>
      </c>
      <c r="I41" s="23"/>
      <c r="J41" s="17">
        <v>4</v>
      </c>
      <c r="K41" s="18">
        <f t="shared" si="0"/>
        <v>1.9</v>
      </c>
      <c r="L41" s="18">
        <f t="shared" si="1"/>
        <v>3.8</v>
      </c>
      <c r="M41" s="18"/>
      <c r="N41" s="18"/>
      <c r="O41" s="18"/>
      <c r="P41" s="18">
        <v>1.9</v>
      </c>
      <c r="Q41" s="18"/>
      <c r="R41" s="18"/>
      <c r="S41" s="17">
        <v>2</v>
      </c>
      <c r="T41" s="19"/>
      <c r="U41" s="19">
        <f t="shared" si="2"/>
        <v>18.69</v>
      </c>
      <c r="V41" s="33">
        <f t="shared" si="3"/>
        <v>2.43</v>
      </c>
      <c r="W41" s="33">
        <f t="shared" si="4"/>
        <v>21.12</v>
      </c>
      <c r="X41" s="34">
        <v>100</v>
      </c>
      <c r="Y41" s="35">
        <f t="shared" si="5"/>
        <v>2112</v>
      </c>
      <c r="Z41" s="35" t="s">
        <v>63</v>
      </c>
      <c r="AA41" s="35" t="s">
        <v>38</v>
      </c>
      <c r="AB41" s="35"/>
      <c r="AC41" s="35">
        <f t="shared" si="6"/>
        <v>2112</v>
      </c>
      <c r="AD41" s="38"/>
    </row>
    <row r="42" spans="1:30" s="37" customFormat="1" ht="16.5">
      <c r="A42" s="23">
        <v>31</v>
      </c>
      <c r="B42" s="22"/>
      <c r="C42" s="22" t="s">
        <v>66</v>
      </c>
      <c r="D42" s="17" t="s">
        <v>52</v>
      </c>
      <c r="E42" s="22" t="s">
        <v>20</v>
      </c>
      <c r="F42" s="22" t="s">
        <v>2</v>
      </c>
      <c r="G42" s="14" t="s">
        <v>110</v>
      </c>
      <c r="H42" s="15">
        <v>0.34027777777777773</v>
      </c>
      <c r="I42" s="23"/>
      <c r="J42" s="17">
        <v>4</v>
      </c>
      <c r="K42" s="18">
        <f aca="true" t="shared" si="7" ref="K42:K73">M42+N42+O42+P42+Q42+R42</f>
        <v>1.9</v>
      </c>
      <c r="L42" s="18">
        <f aca="true" t="shared" si="8" ref="L42:L63">K42*S42</f>
        <v>3.8</v>
      </c>
      <c r="M42" s="18"/>
      <c r="N42" s="18"/>
      <c r="O42" s="18"/>
      <c r="P42" s="18">
        <v>1.9</v>
      </c>
      <c r="Q42" s="18"/>
      <c r="R42" s="18"/>
      <c r="S42" s="17">
        <v>2</v>
      </c>
      <c r="T42" s="19"/>
      <c r="U42" s="19">
        <f aca="true" t="shared" si="9" ref="U42:U73">ROUND(((((1.1*M42+1.2*N42+0.9*O42+1*P42+1.1*Q42+1.2*R42))+7)*1.05)*S42,2)</f>
        <v>18.69</v>
      </c>
      <c r="V42" s="33">
        <f aca="true" t="shared" si="10" ref="V42:V73">ROUND(U42*13/100,2)</f>
        <v>2.43</v>
      </c>
      <c r="W42" s="33">
        <f aca="true" t="shared" si="11" ref="W42:W73">U42+V42</f>
        <v>21.12</v>
      </c>
      <c r="X42" s="34">
        <v>100</v>
      </c>
      <c r="Y42" s="35">
        <f aca="true" t="shared" si="12" ref="Y42:Y73">ROUND(W42*X42,2)</f>
        <v>2112</v>
      </c>
      <c r="Z42" s="35" t="s">
        <v>63</v>
      </c>
      <c r="AA42" s="35" t="s">
        <v>38</v>
      </c>
      <c r="AB42" s="35"/>
      <c r="AC42" s="35">
        <f aca="true" t="shared" si="13" ref="AC42:AC73">Y42+AB42</f>
        <v>2112</v>
      </c>
      <c r="AD42" s="38"/>
    </row>
    <row r="43" spans="1:30" s="37" customFormat="1" ht="16.5">
      <c r="A43" s="23">
        <v>32</v>
      </c>
      <c r="B43" s="22"/>
      <c r="C43" s="22" t="s">
        <v>66</v>
      </c>
      <c r="D43" s="17" t="s">
        <v>52</v>
      </c>
      <c r="E43" s="22" t="s">
        <v>20</v>
      </c>
      <c r="F43" s="22" t="s">
        <v>2</v>
      </c>
      <c r="G43" s="14" t="s">
        <v>110</v>
      </c>
      <c r="H43" s="15">
        <v>0.34027777777777773</v>
      </c>
      <c r="I43" s="23"/>
      <c r="J43" s="17">
        <v>4</v>
      </c>
      <c r="K43" s="18">
        <f t="shared" si="7"/>
        <v>1.9</v>
      </c>
      <c r="L43" s="18">
        <f t="shared" si="8"/>
        <v>3.8</v>
      </c>
      <c r="M43" s="18"/>
      <c r="N43" s="18"/>
      <c r="O43" s="18"/>
      <c r="P43" s="18">
        <v>1.9</v>
      </c>
      <c r="Q43" s="18"/>
      <c r="R43" s="18"/>
      <c r="S43" s="17">
        <v>2</v>
      </c>
      <c r="T43" s="19"/>
      <c r="U43" s="19">
        <f t="shared" si="9"/>
        <v>18.69</v>
      </c>
      <c r="V43" s="33">
        <f t="shared" si="10"/>
        <v>2.43</v>
      </c>
      <c r="W43" s="33">
        <f t="shared" si="11"/>
        <v>21.12</v>
      </c>
      <c r="X43" s="34">
        <v>100</v>
      </c>
      <c r="Y43" s="35">
        <f t="shared" si="12"/>
        <v>2112</v>
      </c>
      <c r="Z43" s="35" t="s">
        <v>63</v>
      </c>
      <c r="AA43" s="35" t="s">
        <v>38</v>
      </c>
      <c r="AB43" s="35"/>
      <c r="AC43" s="35">
        <f t="shared" si="13"/>
        <v>2112</v>
      </c>
      <c r="AD43" s="38"/>
    </row>
    <row r="44" spans="1:30" s="37" customFormat="1" ht="16.5">
      <c r="A44" s="23">
        <v>33</v>
      </c>
      <c r="B44" s="22"/>
      <c r="C44" s="22" t="s">
        <v>66</v>
      </c>
      <c r="D44" s="17" t="s">
        <v>52</v>
      </c>
      <c r="E44" s="22" t="s">
        <v>20</v>
      </c>
      <c r="F44" s="22" t="s">
        <v>2</v>
      </c>
      <c r="G44" s="14" t="s">
        <v>110</v>
      </c>
      <c r="H44" s="15">
        <v>0.34027777777777773</v>
      </c>
      <c r="I44" s="23"/>
      <c r="J44" s="17">
        <v>4</v>
      </c>
      <c r="K44" s="18">
        <f t="shared" si="7"/>
        <v>1.9</v>
      </c>
      <c r="L44" s="18">
        <f t="shared" si="8"/>
        <v>3.8</v>
      </c>
      <c r="M44" s="18"/>
      <c r="N44" s="18"/>
      <c r="O44" s="18"/>
      <c r="P44" s="18">
        <v>1.9</v>
      </c>
      <c r="Q44" s="18"/>
      <c r="R44" s="18"/>
      <c r="S44" s="17">
        <v>2</v>
      </c>
      <c r="T44" s="19"/>
      <c r="U44" s="19">
        <f t="shared" si="9"/>
        <v>18.69</v>
      </c>
      <c r="V44" s="33">
        <f t="shared" si="10"/>
        <v>2.43</v>
      </c>
      <c r="W44" s="33">
        <f t="shared" si="11"/>
        <v>21.12</v>
      </c>
      <c r="X44" s="34">
        <v>100</v>
      </c>
      <c r="Y44" s="35">
        <f t="shared" si="12"/>
        <v>2112</v>
      </c>
      <c r="Z44" s="35" t="s">
        <v>63</v>
      </c>
      <c r="AA44" s="35" t="s">
        <v>38</v>
      </c>
      <c r="AB44" s="35"/>
      <c r="AC44" s="35">
        <f t="shared" si="13"/>
        <v>2112</v>
      </c>
      <c r="AD44" s="38"/>
    </row>
    <row r="45" spans="1:30" s="37" customFormat="1" ht="16.5">
      <c r="A45" s="23">
        <v>34</v>
      </c>
      <c r="B45" s="22"/>
      <c r="C45" s="22" t="s">
        <v>66</v>
      </c>
      <c r="D45" s="17" t="s">
        <v>52</v>
      </c>
      <c r="E45" s="28" t="s">
        <v>20</v>
      </c>
      <c r="F45" s="22" t="s">
        <v>2</v>
      </c>
      <c r="G45" s="29" t="s">
        <v>110</v>
      </c>
      <c r="H45" s="30">
        <v>0.34027777777777773</v>
      </c>
      <c r="I45" s="45"/>
      <c r="J45" s="27">
        <v>4</v>
      </c>
      <c r="K45" s="18">
        <f t="shared" si="7"/>
        <v>1.9</v>
      </c>
      <c r="L45" s="18">
        <f t="shared" si="8"/>
        <v>3.8</v>
      </c>
      <c r="M45" s="20"/>
      <c r="N45" s="20"/>
      <c r="O45" s="20"/>
      <c r="P45" s="20">
        <v>1.9</v>
      </c>
      <c r="Q45" s="20"/>
      <c r="R45" s="20"/>
      <c r="S45" s="17">
        <v>2</v>
      </c>
      <c r="T45" s="19"/>
      <c r="U45" s="19">
        <f t="shared" si="9"/>
        <v>18.69</v>
      </c>
      <c r="V45" s="33">
        <f t="shared" si="10"/>
        <v>2.43</v>
      </c>
      <c r="W45" s="33">
        <f t="shared" si="11"/>
        <v>21.12</v>
      </c>
      <c r="X45" s="34">
        <v>100</v>
      </c>
      <c r="Y45" s="35">
        <f t="shared" si="12"/>
        <v>2112</v>
      </c>
      <c r="Z45" s="35" t="s">
        <v>63</v>
      </c>
      <c r="AA45" s="35" t="s">
        <v>38</v>
      </c>
      <c r="AB45" s="35"/>
      <c r="AC45" s="35">
        <f t="shared" si="13"/>
        <v>2112</v>
      </c>
      <c r="AD45" s="38"/>
    </row>
    <row r="46" spans="1:30" s="37" customFormat="1" ht="16.5">
      <c r="A46" s="23">
        <v>35</v>
      </c>
      <c r="B46" s="22"/>
      <c r="C46" s="22" t="s">
        <v>66</v>
      </c>
      <c r="D46" s="17" t="s">
        <v>52</v>
      </c>
      <c r="E46" s="28" t="s">
        <v>20</v>
      </c>
      <c r="F46" s="22" t="s">
        <v>2</v>
      </c>
      <c r="G46" s="29" t="s">
        <v>110</v>
      </c>
      <c r="H46" s="30">
        <v>0.34027777777777773</v>
      </c>
      <c r="I46" s="45"/>
      <c r="J46" s="27">
        <v>3</v>
      </c>
      <c r="K46" s="18">
        <f t="shared" si="7"/>
        <v>1.9</v>
      </c>
      <c r="L46" s="18">
        <f t="shared" si="8"/>
        <v>3.8</v>
      </c>
      <c r="M46" s="20"/>
      <c r="N46" s="20"/>
      <c r="O46" s="20"/>
      <c r="P46" s="20">
        <v>1.9</v>
      </c>
      <c r="Q46" s="20"/>
      <c r="R46" s="20"/>
      <c r="S46" s="17">
        <v>2</v>
      </c>
      <c r="T46" s="19"/>
      <c r="U46" s="19">
        <f t="shared" si="9"/>
        <v>18.69</v>
      </c>
      <c r="V46" s="33">
        <f t="shared" si="10"/>
        <v>2.43</v>
      </c>
      <c r="W46" s="33">
        <f t="shared" si="11"/>
        <v>21.12</v>
      </c>
      <c r="X46" s="34">
        <v>100</v>
      </c>
      <c r="Y46" s="35">
        <f t="shared" si="12"/>
        <v>2112</v>
      </c>
      <c r="Z46" s="35" t="s">
        <v>63</v>
      </c>
      <c r="AA46" s="35" t="s">
        <v>38</v>
      </c>
      <c r="AB46" s="35"/>
      <c r="AC46" s="35">
        <f t="shared" si="13"/>
        <v>2112</v>
      </c>
      <c r="AD46" s="38"/>
    </row>
    <row r="47" spans="1:30" s="37" customFormat="1" ht="16.5">
      <c r="A47" s="23">
        <v>36</v>
      </c>
      <c r="B47" s="22"/>
      <c r="C47" s="22" t="s">
        <v>66</v>
      </c>
      <c r="D47" s="17" t="s">
        <v>52</v>
      </c>
      <c r="E47" s="22" t="s">
        <v>20</v>
      </c>
      <c r="F47" s="22" t="s">
        <v>2</v>
      </c>
      <c r="G47" s="14" t="s">
        <v>111</v>
      </c>
      <c r="H47" s="15">
        <v>0.34027777777777773</v>
      </c>
      <c r="I47" s="15">
        <v>0.517361111111111</v>
      </c>
      <c r="J47" s="17">
        <v>1</v>
      </c>
      <c r="K47" s="18">
        <f t="shared" si="7"/>
        <v>1.7</v>
      </c>
      <c r="L47" s="18">
        <f t="shared" si="8"/>
        <v>3.4</v>
      </c>
      <c r="M47" s="18"/>
      <c r="N47" s="18"/>
      <c r="O47" s="18"/>
      <c r="P47" s="18">
        <v>1.7</v>
      </c>
      <c r="Q47" s="18"/>
      <c r="R47" s="18"/>
      <c r="S47" s="17">
        <v>2</v>
      </c>
      <c r="T47" s="19"/>
      <c r="U47" s="19">
        <f t="shared" si="9"/>
        <v>18.27</v>
      </c>
      <c r="V47" s="33">
        <f t="shared" si="10"/>
        <v>2.38</v>
      </c>
      <c r="W47" s="33">
        <f t="shared" si="11"/>
        <v>20.65</v>
      </c>
      <c r="X47" s="34">
        <v>100</v>
      </c>
      <c r="Y47" s="35">
        <f t="shared" si="12"/>
        <v>2065</v>
      </c>
      <c r="Z47" s="35" t="s">
        <v>63</v>
      </c>
      <c r="AA47" s="35" t="s">
        <v>38</v>
      </c>
      <c r="AB47" s="35"/>
      <c r="AC47" s="35">
        <f t="shared" si="13"/>
        <v>2065</v>
      </c>
      <c r="AD47" s="38"/>
    </row>
    <row r="48" spans="1:30" s="37" customFormat="1" ht="16.5">
      <c r="A48" s="23">
        <v>37</v>
      </c>
      <c r="B48" s="22"/>
      <c r="C48" s="28" t="s">
        <v>66</v>
      </c>
      <c r="D48" s="17" t="s">
        <v>52</v>
      </c>
      <c r="E48" s="22" t="s">
        <v>20</v>
      </c>
      <c r="F48" s="22" t="s">
        <v>2</v>
      </c>
      <c r="G48" s="14" t="s">
        <v>112</v>
      </c>
      <c r="H48" s="15">
        <v>0.34027777777777773</v>
      </c>
      <c r="I48" s="23"/>
      <c r="J48" s="17">
        <v>4</v>
      </c>
      <c r="K48" s="18">
        <f t="shared" si="7"/>
        <v>1.6</v>
      </c>
      <c r="L48" s="18">
        <f t="shared" si="8"/>
        <v>3.2</v>
      </c>
      <c r="M48" s="18"/>
      <c r="N48" s="18"/>
      <c r="O48" s="18"/>
      <c r="P48" s="18">
        <v>1.6</v>
      </c>
      <c r="Q48" s="18"/>
      <c r="R48" s="18"/>
      <c r="S48" s="17">
        <v>2</v>
      </c>
      <c r="T48" s="19"/>
      <c r="U48" s="19">
        <f t="shared" si="9"/>
        <v>18.06</v>
      </c>
      <c r="V48" s="33">
        <f t="shared" si="10"/>
        <v>2.35</v>
      </c>
      <c r="W48" s="33">
        <f t="shared" si="11"/>
        <v>20.41</v>
      </c>
      <c r="X48" s="34">
        <v>100</v>
      </c>
      <c r="Y48" s="35">
        <f t="shared" si="12"/>
        <v>2041</v>
      </c>
      <c r="Z48" s="35" t="s">
        <v>63</v>
      </c>
      <c r="AA48" s="35" t="s">
        <v>38</v>
      </c>
      <c r="AB48" s="35"/>
      <c r="AC48" s="35">
        <f t="shared" si="13"/>
        <v>2041</v>
      </c>
      <c r="AD48" s="38"/>
    </row>
    <row r="49" spans="1:30" s="37" customFormat="1" ht="16.5">
      <c r="A49" s="23">
        <v>38</v>
      </c>
      <c r="B49" s="22"/>
      <c r="C49" s="28" t="s">
        <v>66</v>
      </c>
      <c r="D49" s="17" t="s">
        <v>52</v>
      </c>
      <c r="E49" s="24" t="s">
        <v>113</v>
      </c>
      <c r="F49" s="22" t="s">
        <v>2</v>
      </c>
      <c r="G49" s="14" t="s">
        <v>114</v>
      </c>
      <c r="H49" s="15">
        <v>0.3333333333333333</v>
      </c>
      <c r="I49" s="15">
        <v>0.6666666666666666</v>
      </c>
      <c r="J49" s="24">
        <v>3</v>
      </c>
      <c r="K49" s="18">
        <f t="shared" si="7"/>
        <v>2</v>
      </c>
      <c r="L49" s="18">
        <f t="shared" si="8"/>
        <v>4</v>
      </c>
      <c r="M49" s="21"/>
      <c r="N49" s="21"/>
      <c r="O49" s="21"/>
      <c r="P49" s="21">
        <v>2</v>
      </c>
      <c r="Q49" s="21"/>
      <c r="R49" s="21"/>
      <c r="S49" s="17">
        <v>2</v>
      </c>
      <c r="T49" s="19"/>
      <c r="U49" s="19">
        <f t="shared" si="9"/>
        <v>18.9</v>
      </c>
      <c r="V49" s="33">
        <f t="shared" si="10"/>
        <v>2.46</v>
      </c>
      <c r="W49" s="33">
        <f t="shared" si="11"/>
        <v>21.36</v>
      </c>
      <c r="X49" s="34">
        <v>100</v>
      </c>
      <c r="Y49" s="35">
        <f t="shared" si="12"/>
        <v>2136</v>
      </c>
      <c r="Z49" s="35" t="s">
        <v>63</v>
      </c>
      <c r="AA49" s="35" t="s">
        <v>38</v>
      </c>
      <c r="AB49" s="35"/>
      <c r="AC49" s="35">
        <f t="shared" si="13"/>
        <v>2136</v>
      </c>
      <c r="AD49" s="38"/>
    </row>
    <row r="50" spans="1:30" s="37" customFormat="1" ht="16.5">
      <c r="A50" s="23">
        <v>39</v>
      </c>
      <c r="B50" s="22"/>
      <c r="C50" s="28" t="s">
        <v>66</v>
      </c>
      <c r="D50" s="17" t="s">
        <v>52</v>
      </c>
      <c r="E50" s="24" t="s">
        <v>113</v>
      </c>
      <c r="F50" s="22" t="s">
        <v>2</v>
      </c>
      <c r="G50" s="14" t="s">
        <v>115</v>
      </c>
      <c r="H50" s="15">
        <v>0.3333333333333333</v>
      </c>
      <c r="I50" s="15">
        <v>0.5625</v>
      </c>
      <c r="J50" s="24">
        <v>4</v>
      </c>
      <c r="K50" s="18">
        <f t="shared" si="7"/>
        <v>12.9</v>
      </c>
      <c r="L50" s="18">
        <f t="shared" si="8"/>
        <v>25.8</v>
      </c>
      <c r="M50" s="21"/>
      <c r="N50" s="21"/>
      <c r="O50" s="21"/>
      <c r="P50" s="21">
        <v>8.3</v>
      </c>
      <c r="Q50" s="21"/>
      <c r="R50" s="21">
        <v>4.6</v>
      </c>
      <c r="S50" s="17">
        <v>2</v>
      </c>
      <c r="T50" s="19"/>
      <c r="U50" s="19">
        <f t="shared" si="9"/>
        <v>43.72</v>
      </c>
      <c r="V50" s="33">
        <f t="shared" si="10"/>
        <v>5.68</v>
      </c>
      <c r="W50" s="33">
        <f t="shared" si="11"/>
        <v>49.4</v>
      </c>
      <c r="X50" s="34">
        <v>100</v>
      </c>
      <c r="Y50" s="35">
        <f t="shared" si="12"/>
        <v>4940</v>
      </c>
      <c r="Z50" s="35" t="s">
        <v>63</v>
      </c>
      <c r="AA50" s="35" t="s">
        <v>38</v>
      </c>
      <c r="AB50" s="35"/>
      <c r="AC50" s="35">
        <f t="shared" si="13"/>
        <v>4940</v>
      </c>
      <c r="AD50" s="38"/>
    </row>
    <row r="51" spans="1:30" s="37" customFormat="1" ht="16.5">
      <c r="A51" s="23">
        <v>40</v>
      </c>
      <c r="B51" s="22"/>
      <c r="C51" s="28" t="s">
        <v>66</v>
      </c>
      <c r="D51" s="17" t="s">
        <v>52</v>
      </c>
      <c r="E51" s="24" t="s">
        <v>113</v>
      </c>
      <c r="F51" s="22" t="s">
        <v>2</v>
      </c>
      <c r="G51" s="14" t="s">
        <v>116</v>
      </c>
      <c r="H51" s="15">
        <v>0.3333333333333333</v>
      </c>
      <c r="I51" s="15">
        <v>0.6666666666666666</v>
      </c>
      <c r="J51" s="17">
        <v>1</v>
      </c>
      <c r="K51" s="18">
        <f t="shared" si="7"/>
        <v>3.1</v>
      </c>
      <c r="L51" s="18">
        <f t="shared" si="8"/>
        <v>6.2</v>
      </c>
      <c r="M51" s="18"/>
      <c r="N51" s="18"/>
      <c r="O51" s="18"/>
      <c r="P51" s="18">
        <v>3.1</v>
      </c>
      <c r="Q51" s="18"/>
      <c r="R51" s="18"/>
      <c r="S51" s="17">
        <v>2</v>
      </c>
      <c r="T51" s="19"/>
      <c r="U51" s="19">
        <f t="shared" si="9"/>
        <v>21.21</v>
      </c>
      <c r="V51" s="33">
        <f t="shared" si="10"/>
        <v>2.76</v>
      </c>
      <c r="W51" s="33">
        <f t="shared" si="11"/>
        <v>23.97</v>
      </c>
      <c r="X51" s="34">
        <v>100</v>
      </c>
      <c r="Y51" s="35">
        <f t="shared" si="12"/>
        <v>2397</v>
      </c>
      <c r="Z51" s="35" t="s">
        <v>63</v>
      </c>
      <c r="AA51" s="35" t="s">
        <v>38</v>
      </c>
      <c r="AB51" s="35"/>
      <c r="AC51" s="35">
        <f t="shared" si="13"/>
        <v>2397</v>
      </c>
      <c r="AD51" s="38"/>
    </row>
    <row r="52" spans="1:30" s="37" customFormat="1" ht="16.5">
      <c r="A52" s="23">
        <v>41</v>
      </c>
      <c r="B52" s="22" t="s">
        <v>4</v>
      </c>
      <c r="C52" s="22" t="s">
        <v>66</v>
      </c>
      <c r="D52" s="17" t="s">
        <v>52</v>
      </c>
      <c r="E52" s="22" t="s">
        <v>3</v>
      </c>
      <c r="F52" s="22" t="s">
        <v>2</v>
      </c>
      <c r="G52" s="14" t="s">
        <v>33</v>
      </c>
      <c r="H52" s="15">
        <v>0.3333333333333333</v>
      </c>
      <c r="I52" s="15">
        <v>0.5625</v>
      </c>
      <c r="J52" s="22">
        <v>2</v>
      </c>
      <c r="K52" s="18">
        <f t="shared" si="7"/>
        <v>2.8</v>
      </c>
      <c r="L52" s="18">
        <f t="shared" si="8"/>
        <v>5.6</v>
      </c>
      <c r="M52" s="19"/>
      <c r="N52" s="18"/>
      <c r="O52" s="18">
        <v>2.8</v>
      </c>
      <c r="P52" s="18"/>
      <c r="Q52" s="18"/>
      <c r="R52" s="18"/>
      <c r="S52" s="17">
        <v>2</v>
      </c>
      <c r="T52" s="19">
        <v>19.99</v>
      </c>
      <c r="U52" s="19">
        <f t="shared" si="9"/>
        <v>19.99</v>
      </c>
      <c r="V52" s="33">
        <f t="shared" si="10"/>
        <v>2.6</v>
      </c>
      <c r="W52" s="33">
        <f t="shared" si="11"/>
        <v>22.59</v>
      </c>
      <c r="X52" s="34">
        <v>100</v>
      </c>
      <c r="Y52" s="35">
        <f t="shared" si="12"/>
        <v>2259</v>
      </c>
      <c r="Z52" s="35" t="s">
        <v>63</v>
      </c>
      <c r="AA52" s="35" t="s">
        <v>38</v>
      </c>
      <c r="AB52" s="35">
        <f>ROUND(Y52*(20/100),2)</f>
        <v>451.8</v>
      </c>
      <c r="AC52" s="35">
        <f t="shared" si="13"/>
        <v>2710.8</v>
      </c>
      <c r="AD52" s="36"/>
    </row>
    <row r="53" spans="1:30" s="37" customFormat="1" ht="16.5">
      <c r="A53" s="23">
        <v>42</v>
      </c>
      <c r="B53" s="22"/>
      <c r="C53" s="28" t="s">
        <v>66</v>
      </c>
      <c r="D53" s="17" t="s">
        <v>52</v>
      </c>
      <c r="E53" s="28" t="s">
        <v>3</v>
      </c>
      <c r="F53" s="22" t="s">
        <v>2</v>
      </c>
      <c r="G53" s="29" t="s">
        <v>117</v>
      </c>
      <c r="H53" s="15">
        <v>0.3333333333333333</v>
      </c>
      <c r="I53" s="30">
        <v>0.6666666666666666</v>
      </c>
      <c r="J53" s="27">
        <v>4</v>
      </c>
      <c r="K53" s="18">
        <f t="shared" si="7"/>
        <v>5</v>
      </c>
      <c r="L53" s="18">
        <f t="shared" si="8"/>
        <v>10</v>
      </c>
      <c r="M53" s="31"/>
      <c r="N53" s="20"/>
      <c r="O53" s="20"/>
      <c r="P53" s="20">
        <v>5</v>
      </c>
      <c r="Q53" s="20"/>
      <c r="R53" s="20"/>
      <c r="S53" s="17">
        <v>2</v>
      </c>
      <c r="T53" s="19"/>
      <c r="U53" s="19">
        <f t="shared" si="9"/>
        <v>25.2</v>
      </c>
      <c r="V53" s="33">
        <f t="shared" si="10"/>
        <v>3.28</v>
      </c>
      <c r="W53" s="33">
        <f t="shared" si="11"/>
        <v>28.48</v>
      </c>
      <c r="X53" s="34">
        <v>100</v>
      </c>
      <c r="Y53" s="35">
        <f t="shared" si="12"/>
        <v>2848</v>
      </c>
      <c r="Z53" s="35" t="s">
        <v>63</v>
      </c>
      <c r="AA53" s="35" t="s">
        <v>38</v>
      </c>
      <c r="AB53" s="35"/>
      <c r="AC53" s="35">
        <f t="shared" si="13"/>
        <v>2848</v>
      </c>
      <c r="AD53" s="38"/>
    </row>
    <row r="54" spans="1:30" s="37" customFormat="1" ht="16.5">
      <c r="A54" s="23">
        <v>43</v>
      </c>
      <c r="B54" s="22"/>
      <c r="C54" s="28" t="s">
        <v>66</v>
      </c>
      <c r="D54" s="17" t="s">
        <v>52</v>
      </c>
      <c r="E54" s="28" t="s">
        <v>3</v>
      </c>
      <c r="F54" s="22" t="s">
        <v>2</v>
      </c>
      <c r="G54" s="29" t="s">
        <v>118</v>
      </c>
      <c r="H54" s="30">
        <v>0.3333333333333333</v>
      </c>
      <c r="I54" s="30">
        <v>0.5625</v>
      </c>
      <c r="J54" s="27">
        <v>4</v>
      </c>
      <c r="K54" s="18">
        <f t="shared" si="7"/>
        <v>5</v>
      </c>
      <c r="L54" s="18">
        <f t="shared" si="8"/>
        <v>10</v>
      </c>
      <c r="M54" s="31"/>
      <c r="N54" s="20"/>
      <c r="O54" s="20"/>
      <c r="P54" s="20">
        <v>5</v>
      </c>
      <c r="Q54" s="20"/>
      <c r="R54" s="20"/>
      <c r="S54" s="17">
        <v>2</v>
      </c>
      <c r="T54" s="19"/>
      <c r="U54" s="19">
        <f t="shared" si="9"/>
        <v>25.2</v>
      </c>
      <c r="V54" s="33">
        <f t="shared" si="10"/>
        <v>3.28</v>
      </c>
      <c r="W54" s="33">
        <f t="shared" si="11"/>
        <v>28.48</v>
      </c>
      <c r="X54" s="34">
        <v>100</v>
      </c>
      <c r="Y54" s="35">
        <f t="shared" si="12"/>
        <v>2848</v>
      </c>
      <c r="Z54" s="35" t="s">
        <v>63</v>
      </c>
      <c r="AA54" s="35" t="s">
        <v>38</v>
      </c>
      <c r="AB54" s="35"/>
      <c r="AC54" s="35">
        <f t="shared" si="13"/>
        <v>2848</v>
      </c>
      <c r="AD54" s="38"/>
    </row>
    <row r="55" spans="1:30" s="37" customFormat="1" ht="16.5">
      <c r="A55" s="23">
        <v>44</v>
      </c>
      <c r="B55" s="22"/>
      <c r="C55" s="22" t="s">
        <v>66</v>
      </c>
      <c r="D55" s="17" t="s">
        <v>52</v>
      </c>
      <c r="E55" s="17" t="s">
        <v>119</v>
      </c>
      <c r="F55" s="22" t="s">
        <v>2</v>
      </c>
      <c r="G55" s="14" t="s">
        <v>120</v>
      </c>
      <c r="H55" s="15">
        <v>0.3333333333333333</v>
      </c>
      <c r="I55" s="15">
        <v>0.5520833333333334</v>
      </c>
      <c r="J55" s="22">
        <v>3</v>
      </c>
      <c r="K55" s="18">
        <f t="shared" si="7"/>
        <v>3</v>
      </c>
      <c r="L55" s="18">
        <f t="shared" si="8"/>
        <v>6</v>
      </c>
      <c r="M55" s="18"/>
      <c r="N55" s="18"/>
      <c r="O55" s="18">
        <v>3</v>
      </c>
      <c r="P55" s="18"/>
      <c r="Q55" s="18"/>
      <c r="R55" s="18"/>
      <c r="S55" s="17">
        <v>2</v>
      </c>
      <c r="T55" s="19"/>
      <c r="U55" s="19">
        <f t="shared" si="9"/>
        <v>20.37</v>
      </c>
      <c r="V55" s="33">
        <f t="shared" si="10"/>
        <v>2.65</v>
      </c>
      <c r="W55" s="33">
        <f t="shared" si="11"/>
        <v>23.02</v>
      </c>
      <c r="X55" s="34">
        <v>100</v>
      </c>
      <c r="Y55" s="35">
        <f t="shared" si="12"/>
        <v>2302</v>
      </c>
      <c r="Z55" s="35" t="s">
        <v>63</v>
      </c>
      <c r="AA55" s="35" t="s">
        <v>38</v>
      </c>
      <c r="AB55" s="35"/>
      <c r="AC55" s="35">
        <f t="shared" si="13"/>
        <v>2302</v>
      </c>
      <c r="AD55" s="38"/>
    </row>
    <row r="56" spans="1:30" s="37" customFormat="1" ht="16.5">
      <c r="A56" s="23">
        <v>45</v>
      </c>
      <c r="B56" s="22"/>
      <c r="C56" s="22" t="s">
        <v>66</v>
      </c>
      <c r="D56" s="17" t="s">
        <v>52</v>
      </c>
      <c r="E56" s="17" t="s">
        <v>119</v>
      </c>
      <c r="F56" s="22" t="s">
        <v>2</v>
      </c>
      <c r="G56" s="14" t="s">
        <v>120</v>
      </c>
      <c r="H56" s="15">
        <v>0.3333333333333333</v>
      </c>
      <c r="I56" s="15">
        <v>0.6770833333333334</v>
      </c>
      <c r="J56" s="22">
        <v>3</v>
      </c>
      <c r="K56" s="18">
        <f t="shared" si="7"/>
        <v>3</v>
      </c>
      <c r="L56" s="18">
        <f t="shared" si="8"/>
        <v>6</v>
      </c>
      <c r="M56" s="18"/>
      <c r="N56" s="18"/>
      <c r="O56" s="18">
        <v>3</v>
      </c>
      <c r="P56" s="18"/>
      <c r="Q56" s="18"/>
      <c r="R56" s="18"/>
      <c r="S56" s="17">
        <v>2</v>
      </c>
      <c r="T56" s="19"/>
      <c r="U56" s="19">
        <f t="shared" si="9"/>
        <v>20.37</v>
      </c>
      <c r="V56" s="33">
        <f t="shared" si="10"/>
        <v>2.65</v>
      </c>
      <c r="W56" s="33">
        <f t="shared" si="11"/>
        <v>23.02</v>
      </c>
      <c r="X56" s="34">
        <v>100</v>
      </c>
      <c r="Y56" s="35">
        <f t="shared" si="12"/>
        <v>2302</v>
      </c>
      <c r="Z56" s="35" t="s">
        <v>63</v>
      </c>
      <c r="AA56" s="35" t="s">
        <v>38</v>
      </c>
      <c r="AB56" s="35"/>
      <c r="AC56" s="35">
        <f t="shared" si="13"/>
        <v>2302</v>
      </c>
      <c r="AD56" s="38"/>
    </row>
    <row r="57" spans="1:30" s="37" customFormat="1" ht="16.5">
      <c r="A57" s="23">
        <v>46</v>
      </c>
      <c r="B57" s="22"/>
      <c r="C57" s="22" t="s">
        <v>66</v>
      </c>
      <c r="D57" s="17" t="s">
        <v>52</v>
      </c>
      <c r="E57" s="17" t="s">
        <v>119</v>
      </c>
      <c r="F57" s="22" t="s">
        <v>2</v>
      </c>
      <c r="G57" s="14" t="s">
        <v>120</v>
      </c>
      <c r="H57" s="15">
        <v>0.3333333333333333</v>
      </c>
      <c r="I57" s="15">
        <v>0.6770833333333334</v>
      </c>
      <c r="J57" s="22">
        <v>3</v>
      </c>
      <c r="K57" s="18">
        <f t="shared" si="7"/>
        <v>3</v>
      </c>
      <c r="L57" s="18">
        <f t="shared" si="8"/>
        <v>6</v>
      </c>
      <c r="M57" s="18"/>
      <c r="N57" s="18"/>
      <c r="O57" s="18">
        <v>3</v>
      </c>
      <c r="P57" s="18"/>
      <c r="Q57" s="18"/>
      <c r="R57" s="18"/>
      <c r="S57" s="17">
        <v>2</v>
      </c>
      <c r="T57" s="19"/>
      <c r="U57" s="19">
        <f t="shared" si="9"/>
        <v>20.37</v>
      </c>
      <c r="V57" s="33">
        <f t="shared" si="10"/>
        <v>2.65</v>
      </c>
      <c r="W57" s="33">
        <f t="shared" si="11"/>
        <v>23.02</v>
      </c>
      <c r="X57" s="34">
        <v>100</v>
      </c>
      <c r="Y57" s="35">
        <f t="shared" si="12"/>
        <v>2302</v>
      </c>
      <c r="Z57" s="35" t="s">
        <v>63</v>
      </c>
      <c r="AA57" s="35" t="s">
        <v>38</v>
      </c>
      <c r="AB57" s="35"/>
      <c r="AC57" s="35">
        <f t="shared" si="13"/>
        <v>2302</v>
      </c>
      <c r="AD57" s="38"/>
    </row>
    <row r="58" spans="1:30" s="37" customFormat="1" ht="16.5">
      <c r="A58" s="23">
        <v>47</v>
      </c>
      <c r="B58" s="22"/>
      <c r="C58" s="22" t="s">
        <v>66</v>
      </c>
      <c r="D58" s="17" t="s">
        <v>52</v>
      </c>
      <c r="E58" s="17" t="s">
        <v>119</v>
      </c>
      <c r="F58" s="22" t="s">
        <v>2</v>
      </c>
      <c r="G58" s="14" t="s">
        <v>120</v>
      </c>
      <c r="H58" s="15">
        <v>0.3333333333333333</v>
      </c>
      <c r="I58" s="15">
        <v>0.5520833333333334</v>
      </c>
      <c r="J58" s="22">
        <v>2</v>
      </c>
      <c r="K58" s="18">
        <f t="shared" si="7"/>
        <v>3</v>
      </c>
      <c r="L58" s="18">
        <f t="shared" si="8"/>
        <v>6</v>
      </c>
      <c r="M58" s="18"/>
      <c r="N58" s="18"/>
      <c r="O58" s="18">
        <v>3</v>
      </c>
      <c r="P58" s="18"/>
      <c r="Q58" s="18"/>
      <c r="R58" s="18"/>
      <c r="S58" s="17">
        <v>2</v>
      </c>
      <c r="T58" s="19"/>
      <c r="U58" s="19">
        <f t="shared" si="9"/>
        <v>20.37</v>
      </c>
      <c r="V58" s="33">
        <f t="shared" si="10"/>
        <v>2.65</v>
      </c>
      <c r="W58" s="33">
        <f t="shared" si="11"/>
        <v>23.02</v>
      </c>
      <c r="X58" s="34">
        <v>100</v>
      </c>
      <c r="Y58" s="35">
        <f t="shared" si="12"/>
        <v>2302</v>
      </c>
      <c r="Z58" s="35" t="s">
        <v>63</v>
      </c>
      <c r="AA58" s="35" t="s">
        <v>38</v>
      </c>
      <c r="AB58" s="35"/>
      <c r="AC58" s="35">
        <f t="shared" si="13"/>
        <v>2302</v>
      </c>
      <c r="AD58" s="38"/>
    </row>
    <row r="59" spans="1:30" s="37" customFormat="1" ht="16.5">
      <c r="A59" s="23">
        <v>48</v>
      </c>
      <c r="B59" s="22"/>
      <c r="C59" s="22" t="s">
        <v>66</v>
      </c>
      <c r="D59" s="17" t="s">
        <v>52</v>
      </c>
      <c r="E59" s="22" t="s">
        <v>119</v>
      </c>
      <c r="F59" s="22" t="s">
        <v>2</v>
      </c>
      <c r="G59" s="14" t="s">
        <v>121</v>
      </c>
      <c r="H59" s="15">
        <v>0.3333333333333333</v>
      </c>
      <c r="I59" s="15">
        <v>0.5520833333333334</v>
      </c>
      <c r="J59" s="22">
        <v>1</v>
      </c>
      <c r="K59" s="18">
        <f t="shared" si="7"/>
        <v>3</v>
      </c>
      <c r="L59" s="18">
        <f t="shared" si="8"/>
        <v>6</v>
      </c>
      <c r="M59" s="19"/>
      <c r="N59" s="19"/>
      <c r="O59" s="19">
        <v>3</v>
      </c>
      <c r="P59" s="19"/>
      <c r="Q59" s="19"/>
      <c r="R59" s="19"/>
      <c r="S59" s="17">
        <v>2</v>
      </c>
      <c r="T59" s="19"/>
      <c r="U59" s="19">
        <f t="shared" si="9"/>
        <v>20.37</v>
      </c>
      <c r="V59" s="33">
        <f t="shared" si="10"/>
        <v>2.65</v>
      </c>
      <c r="W59" s="33">
        <f t="shared" si="11"/>
        <v>23.02</v>
      </c>
      <c r="X59" s="34">
        <v>100</v>
      </c>
      <c r="Y59" s="35">
        <f t="shared" si="12"/>
        <v>2302</v>
      </c>
      <c r="Z59" s="35" t="s">
        <v>63</v>
      </c>
      <c r="AA59" s="35" t="s">
        <v>38</v>
      </c>
      <c r="AB59" s="35"/>
      <c r="AC59" s="35">
        <f t="shared" si="13"/>
        <v>2302</v>
      </c>
      <c r="AD59" s="38"/>
    </row>
    <row r="60" spans="1:30" s="37" customFormat="1" ht="33">
      <c r="A60" s="23">
        <v>49</v>
      </c>
      <c r="B60" s="22"/>
      <c r="C60" s="22" t="s">
        <v>66</v>
      </c>
      <c r="D60" s="17" t="s">
        <v>52</v>
      </c>
      <c r="E60" s="17" t="s">
        <v>122</v>
      </c>
      <c r="F60" s="22" t="s">
        <v>2</v>
      </c>
      <c r="G60" s="14" t="s">
        <v>123</v>
      </c>
      <c r="H60" s="15">
        <v>0.34027777777777773</v>
      </c>
      <c r="I60" s="23" t="s">
        <v>124</v>
      </c>
      <c r="J60" s="17">
        <v>3</v>
      </c>
      <c r="K60" s="18">
        <f t="shared" si="7"/>
        <v>6.2</v>
      </c>
      <c r="L60" s="18">
        <f t="shared" si="8"/>
        <v>12.4</v>
      </c>
      <c r="M60" s="18"/>
      <c r="N60" s="18"/>
      <c r="O60" s="18">
        <v>3</v>
      </c>
      <c r="P60" s="18">
        <v>3.2</v>
      </c>
      <c r="Q60" s="18"/>
      <c r="R60" s="18"/>
      <c r="S60" s="17">
        <v>2</v>
      </c>
      <c r="T60" s="19"/>
      <c r="U60" s="19">
        <f t="shared" si="9"/>
        <v>27.09</v>
      </c>
      <c r="V60" s="33">
        <f t="shared" si="10"/>
        <v>3.52</v>
      </c>
      <c r="W60" s="33">
        <f t="shared" si="11"/>
        <v>30.61</v>
      </c>
      <c r="X60" s="34">
        <v>100</v>
      </c>
      <c r="Y60" s="35">
        <f t="shared" si="12"/>
        <v>3061</v>
      </c>
      <c r="Z60" s="35" t="s">
        <v>63</v>
      </c>
      <c r="AA60" s="35" t="s">
        <v>38</v>
      </c>
      <c r="AB60" s="35"/>
      <c r="AC60" s="35">
        <f t="shared" si="13"/>
        <v>3061</v>
      </c>
      <c r="AD60" s="38" t="s">
        <v>125</v>
      </c>
    </row>
    <row r="61" spans="1:30" s="37" customFormat="1" ht="16.5">
      <c r="A61" s="23">
        <v>50</v>
      </c>
      <c r="B61" s="22"/>
      <c r="C61" s="22" t="s">
        <v>66</v>
      </c>
      <c r="D61" s="17" t="s">
        <v>52</v>
      </c>
      <c r="E61" s="17" t="s">
        <v>122</v>
      </c>
      <c r="F61" s="22" t="s">
        <v>2</v>
      </c>
      <c r="G61" s="14" t="s">
        <v>126</v>
      </c>
      <c r="H61" s="15">
        <v>0.34027777777777773</v>
      </c>
      <c r="I61" s="15">
        <v>0.5625</v>
      </c>
      <c r="J61" s="17">
        <v>4</v>
      </c>
      <c r="K61" s="18">
        <f t="shared" si="7"/>
        <v>3.6</v>
      </c>
      <c r="L61" s="18">
        <f t="shared" si="8"/>
        <v>7.2</v>
      </c>
      <c r="M61" s="18"/>
      <c r="N61" s="18"/>
      <c r="O61" s="18">
        <v>0.6</v>
      </c>
      <c r="P61" s="18">
        <v>3</v>
      </c>
      <c r="Q61" s="18"/>
      <c r="R61" s="18"/>
      <c r="S61" s="17">
        <v>2</v>
      </c>
      <c r="T61" s="19"/>
      <c r="U61" s="19">
        <f t="shared" si="9"/>
        <v>22.13</v>
      </c>
      <c r="V61" s="33">
        <f t="shared" si="10"/>
        <v>2.88</v>
      </c>
      <c r="W61" s="33">
        <f t="shared" si="11"/>
        <v>25.009999999999998</v>
      </c>
      <c r="X61" s="34">
        <v>100</v>
      </c>
      <c r="Y61" s="35">
        <f t="shared" si="12"/>
        <v>2501</v>
      </c>
      <c r="Z61" s="35" t="s">
        <v>63</v>
      </c>
      <c r="AA61" s="35" t="s">
        <v>38</v>
      </c>
      <c r="AB61" s="35"/>
      <c r="AC61" s="35">
        <f t="shared" si="13"/>
        <v>2501</v>
      </c>
      <c r="AD61" s="38"/>
    </row>
    <row r="62" spans="1:30" s="37" customFormat="1" ht="16.5">
      <c r="A62" s="23">
        <v>51</v>
      </c>
      <c r="B62" s="22"/>
      <c r="C62" s="22" t="s">
        <v>66</v>
      </c>
      <c r="D62" s="17" t="s">
        <v>52</v>
      </c>
      <c r="E62" s="17" t="s">
        <v>122</v>
      </c>
      <c r="F62" s="22" t="s">
        <v>2</v>
      </c>
      <c r="G62" s="14" t="s">
        <v>127</v>
      </c>
      <c r="H62" s="15">
        <v>0.34027777777777773</v>
      </c>
      <c r="I62" s="15">
        <v>0.5625</v>
      </c>
      <c r="J62" s="17">
        <v>3</v>
      </c>
      <c r="K62" s="18">
        <f t="shared" si="7"/>
        <v>4.5</v>
      </c>
      <c r="L62" s="18">
        <f t="shared" si="8"/>
        <v>9</v>
      </c>
      <c r="M62" s="18"/>
      <c r="N62" s="18"/>
      <c r="O62" s="18"/>
      <c r="P62" s="18">
        <v>4.5</v>
      </c>
      <c r="Q62" s="18"/>
      <c r="R62" s="18"/>
      <c r="S62" s="17">
        <v>2</v>
      </c>
      <c r="T62" s="19"/>
      <c r="U62" s="19">
        <f t="shared" si="9"/>
        <v>24.15</v>
      </c>
      <c r="V62" s="33">
        <f t="shared" si="10"/>
        <v>3.14</v>
      </c>
      <c r="W62" s="33">
        <f t="shared" si="11"/>
        <v>27.29</v>
      </c>
      <c r="X62" s="34">
        <v>100</v>
      </c>
      <c r="Y62" s="35">
        <f t="shared" si="12"/>
        <v>2729</v>
      </c>
      <c r="Z62" s="35" t="s">
        <v>63</v>
      </c>
      <c r="AA62" s="35" t="s">
        <v>38</v>
      </c>
      <c r="AB62" s="35"/>
      <c r="AC62" s="35">
        <f t="shared" si="13"/>
        <v>2729</v>
      </c>
      <c r="AD62" s="38"/>
    </row>
    <row r="63" spans="1:30" s="37" customFormat="1" ht="24.75">
      <c r="A63" s="23">
        <v>52</v>
      </c>
      <c r="B63" s="22"/>
      <c r="C63" s="22" t="s">
        <v>66</v>
      </c>
      <c r="D63" s="17" t="s">
        <v>52</v>
      </c>
      <c r="E63" s="17" t="s">
        <v>122</v>
      </c>
      <c r="F63" s="22" t="s">
        <v>2</v>
      </c>
      <c r="G63" s="14" t="s">
        <v>128</v>
      </c>
      <c r="H63" s="15">
        <v>0.34027777777777773</v>
      </c>
      <c r="I63" s="15">
        <v>0.5243055555555556</v>
      </c>
      <c r="J63" s="17">
        <v>4</v>
      </c>
      <c r="K63" s="18">
        <f t="shared" si="7"/>
        <v>4.2</v>
      </c>
      <c r="L63" s="18">
        <f t="shared" si="8"/>
        <v>8.4</v>
      </c>
      <c r="M63" s="18"/>
      <c r="N63" s="18"/>
      <c r="O63" s="18">
        <v>0.6</v>
      </c>
      <c r="P63" s="18">
        <v>3.6</v>
      </c>
      <c r="Q63" s="18"/>
      <c r="R63" s="18"/>
      <c r="S63" s="17">
        <v>2</v>
      </c>
      <c r="T63" s="19"/>
      <c r="U63" s="19">
        <f t="shared" si="9"/>
        <v>23.39</v>
      </c>
      <c r="V63" s="33">
        <f t="shared" si="10"/>
        <v>3.04</v>
      </c>
      <c r="W63" s="33">
        <f t="shared" si="11"/>
        <v>26.43</v>
      </c>
      <c r="X63" s="34">
        <v>100</v>
      </c>
      <c r="Y63" s="35">
        <f t="shared" si="12"/>
        <v>2643</v>
      </c>
      <c r="Z63" s="35" t="s">
        <v>63</v>
      </c>
      <c r="AA63" s="35" t="s">
        <v>38</v>
      </c>
      <c r="AB63" s="35"/>
      <c r="AC63" s="35">
        <f t="shared" si="13"/>
        <v>2643</v>
      </c>
      <c r="AD63" s="38"/>
    </row>
    <row r="64" spans="1:30" s="37" customFormat="1" ht="16.5">
      <c r="A64" s="23">
        <v>53</v>
      </c>
      <c r="B64" s="22"/>
      <c r="C64" s="22" t="s">
        <v>66</v>
      </c>
      <c r="D64" s="17" t="s">
        <v>52</v>
      </c>
      <c r="E64" s="24" t="s">
        <v>129</v>
      </c>
      <c r="F64" s="22" t="s">
        <v>2</v>
      </c>
      <c r="G64" s="14" t="s">
        <v>130</v>
      </c>
      <c r="H64" s="15">
        <v>0.3333333333333333</v>
      </c>
      <c r="I64" s="15">
        <v>0.6458333333333334</v>
      </c>
      <c r="J64" s="24">
        <v>2</v>
      </c>
      <c r="K64" s="18">
        <f t="shared" si="7"/>
        <v>3.2</v>
      </c>
      <c r="L64" s="18"/>
      <c r="M64" s="21"/>
      <c r="N64" s="21"/>
      <c r="O64" s="21">
        <v>3.2</v>
      </c>
      <c r="P64" s="21"/>
      <c r="Q64" s="21"/>
      <c r="R64" s="21"/>
      <c r="S64" s="17">
        <v>1</v>
      </c>
      <c r="T64" s="19"/>
      <c r="U64" s="19">
        <f t="shared" si="9"/>
        <v>10.37</v>
      </c>
      <c r="V64" s="33">
        <f t="shared" si="10"/>
        <v>1.35</v>
      </c>
      <c r="W64" s="33">
        <f t="shared" si="11"/>
        <v>11.719999999999999</v>
      </c>
      <c r="X64" s="34">
        <v>100</v>
      </c>
      <c r="Y64" s="35">
        <f t="shared" si="12"/>
        <v>1172</v>
      </c>
      <c r="Z64" s="35" t="s">
        <v>63</v>
      </c>
      <c r="AA64" s="35" t="s">
        <v>38</v>
      </c>
      <c r="AB64" s="35"/>
      <c r="AC64" s="35">
        <f t="shared" si="13"/>
        <v>1172</v>
      </c>
      <c r="AD64" s="38"/>
    </row>
    <row r="65" spans="1:30" s="37" customFormat="1" ht="16.5">
      <c r="A65" s="23">
        <v>54</v>
      </c>
      <c r="B65" s="22"/>
      <c r="C65" s="22" t="s">
        <v>66</v>
      </c>
      <c r="D65" s="17" t="s">
        <v>52</v>
      </c>
      <c r="E65" s="22" t="s">
        <v>131</v>
      </c>
      <c r="F65" s="22" t="s">
        <v>2</v>
      </c>
      <c r="G65" s="14" t="s">
        <v>132</v>
      </c>
      <c r="H65" s="15">
        <v>0.3333333333333333</v>
      </c>
      <c r="I65" s="15">
        <v>0.5520833333333334</v>
      </c>
      <c r="J65" s="17">
        <v>4</v>
      </c>
      <c r="K65" s="18">
        <f t="shared" si="7"/>
        <v>5.8</v>
      </c>
      <c r="L65" s="18">
        <f aca="true" t="shared" si="14" ref="L65:L74">K65*S65</f>
        <v>11.6</v>
      </c>
      <c r="M65" s="18"/>
      <c r="N65" s="18"/>
      <c r="O65" s="18">
        <v>5.8</v>
      </c>
      <c r="P65" s="18"/>
      <c r="Q65" s="18"/>
      <c r="R65" s="18"/>
      <c r="S65" s="17">
        <v>2</v>
      </c>
      <c r="T65" s="19"/>
      <c r="U65" s="19">
        <f t="shared" si="9"/>
        <v>25.66</v>
      </c>
      <c r="V65" s="33">
        <f t="shared" si="10"/>
        <v>3.34</v>
      </c>
      <c r="W65" s="33">
        <f t="shared" si="11"/>
        <v>29</v>
      </c>
      <c r="X65" s="34">
        <v>100</v>
      </c>
      <c r="Y65" s="35">
        <f t="shared" si="12"/>
        <v>2900</v>
      </c>
      <c r="Z65" s="35" t="s">
        <v>63</v>
      </c>
      <c r="AA65" s="35" t="s">
        <v>38</v>
      </c>
      <c r="AB65" s="35"/>
      <c r="AC65" s="35">
        <f t="shared" si="13"/>
        <v>2900</v>
      </c>
      <c r="AD65" s="38"/>
    </row>
    <row r="66" spans="1:30" s="37" customFormat="1" ht="16.5">
      <c r="A66" s="23">
        <v>55</v>
      </c>
      <c r="B66" s="22"/>
      <c r="C66" s="22" t="s">
        <v>66</v>
      </c>
      <c r="D66" s="17" t="s">
        <v>52</v>
      </c>
      <c r="E66" s="22" t="s">
        <v>131</v>
      </c>
      <c r="F66" s="22" t="s">
        <v>2</v>
      </c>
      <c r="G66" s="14" t="s">
        <v>94</v>
      </c>
      <c r="H66" s="15">
        <v>0.3333333333333333</v>
      </c>
      <c r="I66" s="15">
        <v>0.5520833333333334</v>
      </c>
      <c r="J66" s="17">
        <v>4</v>
      </c>
      <c r="K66" s="18">
        <f t="shared" si="7"/>
        <v>3.8</v>
      </c>
      <c r="L66" s="18">
        <f t="shared" si="14"/>
        <v>7.6</v>
      </c>
      <c r="M66" s="18"/>
      <c r="N66" s="18"/>
      <c r="O66" s="18">
        <v>3.8</v>
      </c>
      <c r="P66" s="18"/>
      <c r="Q66" s="18"/>
      <c r="R66" s="18"/>
      <c r="S66" s="17">
        <v>2</v>
      </c>
      <c r="T66" s="19"/>
      <c r="U66" s="19">
        <f t="shared" si="9"/>
        <v>21.88</v>
      </c>
      <c r="V66" s="33">
        <f t="shared" si="10"/>
        <v>2.84</v>
      </c>
      <c r="W66" s="33">
        <f t="shared" si="11"/>
        <v>24.72</v>
      </c>
      <c r="X66" s="34">
        <v>100</v>
      </c>
      <c r="Y66" s="35">
        <f t="shared" si="12"/>
        <v>2472</v>
      </c>
      <c r="Z66" s="35" t="s">
        <v>63</v>
      </c>
      <c r="AA66" s="35" t="s">
        <v>38</v>
      </c>
      <c r="AB66" s="35"/>
      <c r="AC66" s="35">
        <f t="shared" si="13"/>
        <v>2472</v>
      </c>
      <c r="AD66" s="38"/>
    </row>
    <row r="67" spans="1:30" s="37" customFormat="1" ht="16.5">
      <c r="A67" s="23">
        <v>56</v>
      </c>
      <c r="B67" s="22"/>
      <c r="C67" s="22" t="s">
        <v>66</v>
      </c>
      <c r="D67" s="17" t="s">
        <v>52</v>
      </c>
      <c r="E67" s="22" t="s">
        <v>131</v>
      </c>
      <c r="F67" s="22" t="s">
        <v>2</v>
      </c>
      <c r="G67" s="14" t="s">
        <v>132</v>
      </c>
      <c r="H67" s="15">
        <v>0.3333333333333333</v>
      </c>
      <c r="I67" s="15">
        <v>0.5520833333333334</v>
      </c>
      <c r="J67" s="17">
        <v>4</v>
      </c>
      <c r="K67" s="18">
        <f t="shared" si="7"/>
        <v>5.8</v>
      </c>
      <c r="L67" s="18">
        <f t="shared" si="14"/>
        <v>11.6</v>
      </c>
      <c r="M67" s="18"/>
      <c r="N67" s="18"/>
      <c r="O67" s="18">
        <v>5.8</v>
      </c>
      <c r="P67" s="18"/>
      <c r="Q67" s="18"/>
      <c r="R67" s="18"/>
      <c r="S67" s="17">
        <v>2</v>
      </c>
      <c r="T67" s="19"/>
      <c r="U67" s="19">
        <f t="shared" si="9"/>
        <v>25.66</v>
      </c>
      <c r="V67" s="33">
        <f t="shared" si="10"/>
        <v>3.34</v>
      </c>
      <c r="W67" s="33">
        <f t="shared" si="11"/>
        <v>29</v>
      </c>
      <c r="X67" s="34">
        <v>100</v>
      </c>
      <c r="Y67" s="35">
        <f t="shared" si="12"/>
        <v>2900</v>
      </c>
      <c r="Z67" s="35" t="s">
        <v>63</v>
      </c>
      <c r="AA67" s="35" t="s">
        <v>38</v>
      </c>
      <c r="AB67" s="35"/>
      <c r="AC67" s="35">
        <f t="shared" si="13"/>
        <v>2900</v>
      </c>
      <c r="AD67" s="38"/>
    </row>
    <row r="68" spans="1:30" s="37" customFormat="1" ht="16.5">
      <c r="A68" s="23">
        <v>57</v>
      </c>
      <c r="B68" s="22" t="s">
        <v>22</v>
      </c>
      <c r="C68" s="22" t="s">
        <v>66</v>
      </c>
      <c r="D68" s="17" t="s">
        <v>52</v>
      </c>
      <c r="E68" s="22" t="s">
        <v>23</v>
      </c>
      <c r="F68" s="22" t="s">
        <v>2</v>
      </c>
      <c r="G68" s="14" t="s">
        <v>79</v>
      </c>
      <c r="H68" s="15">
        <v>0.34375</v>
      </c>
      <c r="I68" s="15">
        <v>0.5625</v>
      </c>
      <c r="J68" s="17">
        <v>3</v>
      </c>
      <c r="K68" s="18">
        <f t="shared" si="7"/>
        <v>9</v>
      </c>
      <c r="L68" s="18">
        <f t="shared" si="14"/>
        <v>18</v>
      </c>
      <c r="M68" s="18"/>
      <c r="N68" s="18"/>
      <c r="O68" s="18">
        <v>9</v>
      </c>
      <c r="P68" s="18"/>
      <c r="Q68" s="18"/>
      <c r="R68" s="18"/>
      <c r="S68" s="17">
        <v>2</v>
      </c>
      <c r="T68" s="19">
        <v>31.71</v>
      </c>
      <c r="U68" s="19">
        <f t="shared" si="9"/>
        <v>31.71</v>
      </c>
      <c r="V68" s="33">
        <f t="shared" si="10"/>
        <v>4.12</v>
      </c>
      <c r="W68" s="33">
        <f t="shared" si="11"/>
        <v>35.83</v>
      </c>
      <c r="X68" s="34">
        <v>100</v>
      </c>
      <c r="Y68" s="35">
        <f t="shared" si="12"/>
        <v>3583</v>
      </c>
      <c r="Z68" s="35" t="s">
        <v>63</v>
      </c>
      <c r="AA68" s="35" t="s">
        <v>38</v>
      </c>
      <c r="AB68" s="35">
        <f>ROUND(Y68*(20/100),2)</f>
        <v>716.6</v>
      </c>
      <c r="AC68" s="35">
        <f t="shared" si="13"/>
        <v>4299.6</v>
      </c>
      <c r="AD68" s="36"/>
    </row>
    <row r="69" spans="1:30" s="37" customFormat="1" ht="16.5">
      <c r="A69" s="23">
        <v>58</v>
      </c>
      <c r="B69" s="22" t="s">
        <v>24</v>
      </c>
      <c r="C69" s="22" t="s">
        <v>66</v>
      </c>
      <c r="D69" s="17" t="s">
        <v>52</v>
      </c>
      <c r="E69" s="22" t="s">
        <v>23</v>
      </c>
      <c r="F69" s="22" t="s">
        <v>2</v>
      </c>
      <c r="G69" s="14" t="s">
        <v>34</v>
      </c>
      <c r="H69" s="15">
        <v>0.34375</v>
      </c>
      <c r="I69" s="15">
        <v>0.5625</v>
      </c>
      <c r="J69" s="17">
        <v>2</v>
      </c>
      <c r="K69" s="18">
        <f t="shared" si="7"/>
        <v>2.6</v>
      </c>
      <c r="L69" s="18">
        <f t="shared" si="14"/>
        <v>5.2</v>
      </c>
      <c r="M69" s="18"/>
      <c r="N69" s="18"/>
      <c r="O69" s="18">
        <v>2.6</v>
      </c>
      <c r="P69" s="18"/>
      <c r="Q69" s="18"/>
      <c r="R69" s="18"/>
      <c r="S69" s="17">
        <v>2</v>
      </c>
      <c r="T69" s="19">
        <v>19.61</v>
      </c>
      <c r="U69" s="19">
        <f t="shared" si="9"/>
        <v>19.61</v>
      </c>
      <c r="V69" s="33">
        <f t="shared" si="10"/>
        <v>2.55</v>
      </c>
      <c r="W69" s="33">
        <f t="shared" si="11"/>
        <v>22.16</v>
      </c>
      <c r="X69" s="34">
        <v>100</v>
      </c>
      <c r="Y69" s="35">
        <f t="shared" si="12"/>
        <v>2216</v>
      </c>
      <c r="Z69" s="35" t="s">
        <v>63</v>
      </c>
      <c r="AA69" s="35" t="s">
        <v>38</v>
      </c>
      <c r="AB69" s="35">
        <f>ROUND(Y69*(20/100),2)</f>
        <v>443.2</v>
      </c>
      <c r="AC69" s="35">
        <f t="shared" si="13"/>
        <v>2659.2</v>
      </c>
      <c r="AD69" s="36"/>
    </row>
    <row r="70" spans="1:30" s="37" customFormat="1" ht="16.5">
      <c r="A70" s="23">
        <v>59</v>
      </c>
      <c r="B70" s="22"/>
      <c r="C70" s="22" t="s">
        <v>66</v>
      </c>
      <c r="D70" s="17" t="s">
        <v>52</v>
      </c>
      <c r="E70" s="22" t="s">
        <v>23</v>
      </c>
      <c r="F70" s="22" t="s">
        <v>2</v>
      </c>
      <c r="G70" s="14" t="s">
        <v>133</v>
      </c>
      <c r="H70" s="15">
        <v>0.34375</v>
      </c>
      <c r="I70" s="15">
        <v>0.5625</v>
      </c>
      <c r="J70" s="17">
        <v>4</v>
      </c>
      <c r="K70" s="18">
        <f t="shared" si="7"/>
        <v>5</v>
      </c>
      <c r="L70" s="18">
        <f t="shared" si="14"/>
        <v>10</v>
      </c>
      <c r="M70" s="18"/>
      <c r="N70" s="18"/>
      <c r="O70" s="18">
        <v>5</v>
      </c>
      <c r="P70" s="18"/>
      <c r="Q70" s="18"/>
      <c r="R70" s="18"/>
      <c r="S70" s="17">
        <v>2</v>
      </c>
      <c r="T70" s="19"/>
      <c r="U70" s="19">
        <f t="shared" si="9"/>
        <v>24.15</v>
      </c>
      <c r="V70" s="33">
        <f t="shared" si="10"/>
        <v>3.14</v>
      </c>
      <c r="W70" s="33">
        <f t="shared" si="11"/>
        <v>27.29</v>
      </c>
      <c r="X70" s="34">
        <v>100</v>
      </c>
      <c r="Y70" s="35">
        <f t="shared" si="12"/>
        <v>2729</v>
      </c>
      <c r="Z70" s="35" t="s">
        <v>63</v>
      </c>
      <c r="AA70" s="35" t="s">
        <v>38</v>
      </c>
      <c r="AB70" s="35"/>
      <c r="AC70" s="35">
        <f t="shared" si="13"/>
        <v>2729</v>
      </c>
      <c r="AD70" s="38"/>
    </row>
    <row r="71" spans="1:30" s="37" customFormat="1" ht="16.5">
      <c r="A71" s="23">
        <v>60</v>
      </c>
      <c r="B71" s="22" t="s">
        <v>5</v>
      </c>
      <c r="C71" s="22" t="s">
        <v>66</v>
      </c>
      <c r="D71" s="17" t="s">
        <v>52</v>
      </c>
      <c r="E71" s="24" t="s">
        <v>6</v>
      </c>
      <c r="F71" s="22" t="s">
        <v>2</v>
      </c>
      <c r="G71" s="14" t="s">
        <v>7</v>
      </c>
      <c r="H71" s="26">
        <v>0.34375</v>
      </c>
      <c r="I71" s="26">
        <v>0.5659722222222222</v>
      </c>
      <c r="J71" s="24">
        <v>4</v>
      </c>
      <c r="K71" s="18">
        <f t="shared" si="7"/>
        <v>1.7</v>
      </c>
      <c r="L71" s="18">
        <f t="shared" si="14"/>
        <v>3.4</v>
      </c>
      <c r="M71" s="21"/>
      <c r="N71" s="21"/>
      <c r="O71" s="21">
        <v>1.7</v>
      </c>
      <c r="P71" s="21"/>
      <c r="Q71" s="21"/>
      <c r="R71" s="21"/>
      <c r="S71" s="17">
        <v>2</v>
      </c>
      <c r="T71" s="19">
        <v>17.55</v>
      </c>
      <c r="U71" s="19">
        <f t="shared" si="9"/>
        <v>17.91</v>
      </c>
      <c r="V71" s="33">
        <f t="shared" si="10"/>
        <v>2.33</v>
      </c>
      <c r="W71" s="33">
        <f t="shared" si="11"/>
        <v>20.240000000000002</v>
      </c>
      <c r="X71" s="34">
        <v>100</v>
      </c>
      <c r="Y71" s="35">
        <f t="shared" si="12"/>
        <v>2024</v>
      </c>
      <c r="Z71" s="35" t="s">
        <v>63</v>
      </c>
      <c r="AA71" s="35" t="s">
        <v>38</v>
      </c>
      <c r="AB71" s="35">
        <f>ROUND(Y71*(20/100),2)</f>
        <v>404.8</v>
      </c>
      <c r="AC71" s="35">
        <f t="shared" si="13"/>
        <v>2428.8</v>
      </c>
      <c r="AD71" s="36"/>
    </row>
    <row r="72" spans="1:30" s="37" customFormat="1" ht="16.5">
      <c r="A72" s="23">
        <v>61</v>
      </c>
      <c r="B72" s="22" t="s">
        <v>8</v>
      </c>
      <c r="C72" s="22" t="s">
        <v>66</v>
      </c>
      <c r="D72" s="17" t="s">
        <v>52</v>
      </c>
      <c r="E72" s="24" t="s">
        <v>6</v>
      </c>
      <c r="F72" s="22" t="s">
        <v>2</v>
      </c>
      <c r="G72" s="14" t="s">
        <v>7</v>
      </c>
      <c r="H72" s="26">
        <v>0.34375</v>
      </c>
      <c r="I72" s="26">
        <v>0.5659722222222222</v>
      </c>
      <c r="J72" s="24">
        <v>4</v>
      </c>
      <c r="K72" s="18">
        <f t="shared" si="7"/>
        <v>1.7</v>
      </c>
      <c r="L72" s="18">
        <f t="shared" si="14"/>
        <v>3.4</v>
      </c>
      <c r="M72" s="21"/>
      <c r="N72" s="21"/>
      <c r="O72" s="21">
        <v>1.7</v>
      </c>
      <c r="P72" s="21"/>
      <c r="Q72" s="21"/>
      <c r="R72" s="21"/>
      <c r="S72" s="17">
        <v>2</v>
      </c>
      <c r="T72" s="19">
        <v>17.55</v>
      </c>
      <c r="U72" s="19">
        <f t="shared" si="9"/>
        <v>17.91</v>
      </c>
      <c r="V72" s="33">
        <f t="shared" si="10"/>
        <v>2.33</v>
      </c>
      <c r="W72" s="33">
        <f t="shared" si="11"/>
        <v>20.240000000000002</v>
      </c>
      <c r="X72" s="34">
        <v>100</v>
      </c>
      <c r="Y72" s="35">
        <f t="shared" si="12"/>
        <v>2024</v>
      </c>
      <c r="Z72" s="35" t="s">
        <v>63</v>
      </c>
      <c r="AA72" s="35" t="s">
        <v>38</v>
      </c>
      <c r="AB72" s="35">
        <f>ROUND(Y72*(20/100),2)</f>
        <v>404.8</v>
      </c>
      <c r="AC72" s="35">
        <f t="shared" si="13"/>
        <v>2428.8</v>
      </c>
      <c r="AD72" s="36"/>
    </row>
    <row r="73" spans="1:30" s="37" customFormat="1" ht="16.5">
      <c r="A73" s="23">
        <v>62</v>
      </c>
      <c r="B73" s="22" t="s">
        <v>9</v>
      </c>
      <c r="C73" s="22" t="s">
        <v>66</v>
      </c>
      <c r="D73" s="17" t="s">
        <v>52</v>
      </c>
      <c r="E73" s="24" t="s">
        <v>6</v>
      </c>
      <c r="F73" s="22" t="s">
        <v>2</v>
      </c>
      <c r="G73" s="25" t="s">
        <v>10</v>
      </c>
      <c r="H73" s="26">
        <v>0.34375</v>
      </c>
      <c r="I73" s="26">
        <v>0.5659722222222222</v>
      </c>
      <c r="J73" s="24">
        <v>2</v>
      </c>
      <c r="K73" s="18">
        <f t="shared" si="7"/>
        <v>4.6</v>
      </c>
      <c r="L73" s="18">
        <f t="shared" si="14"/>
        <v>9.2</v>
      </c>
      <c r="M73" s="21"/>
      <c r="N73" s="21"/>
      <c r="O73" s="21">
        <v>4.6</v>
      </c>
      <c r="P73" s="21"/>
      <c r="Q73" s="21"/>
      <c r="R73" s="21"/>
      <c r="S73" s="17">
        <v>2</v>
      </c>
      <c r="T73" s="19">
        <v>22.92</v>
      </c>
      <c r="U73" s="19">
        <f t="shared" si="9"/>
        <v>23.39</v>
      </c>
      <c r="V73" s="33">
        <f t="shared" si="10"/>
        <v>3.04</v>
      </c>
      <c r="W73" s="33">
        <f t="shared" si="11"/>
        <v>26.43</v>
      </c>
      <c r="X73" s="34">
        <v>100</v>
      </c>
      <c r="Y73" s="35">
        <f t="shared" si="12"/>
        <v>2643</v>
      </c>
      <c r="Z73" s="35" t="s">
        <v>63</v>
      </c>
      <c r="AA73" s="35" t="s">
        <v>38</v>
      </c>
      <c r="AB73" s="35">
        <f>ROUND(Y73*(20/100),2)</f>
        <v>528.6</v>
      </c>
      <c r="AC73" s="35">
        <f t="shared" si="13"/>
        <v>3171.6</v>
      </c>
      <c r="AD73" s="36"/>
    </row>
    <row r="74" spans="1:30" s="37" customFormat="1" ht="16.5">
      <c r="A74" s="23">
        <v>63</v>
      </c>
      <c r="B74" s="22"/>
      <c r="C74" s="22" t="s">
        <v>66</v>
      </c>
      <c r="D74" s="17" t="s">
        <v>52</v>
      </c>
      <c r="E74" s="24" t="s">
        <v>6</v>
      </c>
      <c r="F74" s="22" t="s">
        <v>2</v>
      </c>
      <c r="G74" s="14" t="s">
        <v>134</v>
      </c>
      <c r="H74" s="15">
        <v>0.34375</v>
      </c>
      <c r="I74" s="15">
        <v>0.5659722222222222</v>
      </c>
      <c r="J74" s="24">
        <v>2</v>
      </c>
      <c r="K74" s="18">
        <f aca="true" t="shared" si="15" ref="K74:K97">M74+N74+O74+P74+Q74+R74</f>
        <v>2.6</v>
      </c>
      <c r="L74" s="18">
        <f t="shared" si="14"/>
        <v>5.2</v>
      </c>
      <c r="M74" s="21"/>
      <c r="N74" s="21"/>
      <c r="O74" s="21">
        <v>2.6</v>
      </c>
      <c r="P74" s="21"/>
      <c r="Q74" s="21"/>
      <c r="R74" s="21"/>
      <c r="S74" s="17">
        <v>2</v>
      </c>
      <c r="T74" s="19"/>
      <c r="U74" s="19">
        <f aca="true" t="shared" si="16" ref="U74:U97">ROUND(((((1.1*M74+1.2*N74+0.9*O74+1*P74+1.1*Q74+1.2*R74))+7)*1.05)*S74,2)</f>
        <v>19.61</v>
      </c>
      <c r="V74" s="33">
        <f aca="true" t="shared" si="17" ref="V74:V97">ROUND(U74*13/100,2)</f>
        <v>2.55</v>
      </c>
      <c r="W74" s="33">
        <f aca="true" t="shared" si="18" ref="W74:W97">U74+V74</f>
        <v>22.16</v>
      </c>
      <c r="X74" s="34">
        <v>100</v>
      </c>
      <c r="Y74" s="35">
        <f aca="true" t="shared" si="19" ref="Y74:Y97">ROUND(W74*X74,2)</f>
        <v>2216</v>
      </c>
      <c r="Z74" s="35" t="s">
        <v>63</v>
      </c>
      <c r="AA74" s="35" t="s">
        <v>38</v>
      </c>
      <c r="AB74" s="35"/>
      <c r="AC74" s="35">
        <f aca="true" t="shared" si="20" ref="AC74:AC97">Y74+AB74</f>
        <v>2216</v>
      </c>
      <c r="AD74" s="38"/>
    </row>
    <row r="75" spans="1:30" s="37" customFormat="1" ht="24.75">
      <c r="A75" s="23">
        <v>64</v>
      </c>
      <c r="B75" s="22"/>
      <c r="C75" s="22" t="s">
        <v>66</v>
      </c>
      <c r="D75" s="17" t="s">
        <v>52</v>
      </c>
      <c r="E75" s="24" t="s">
        <v>135</v>
      </c>
      <c r="F75" s="22" t="s">
        <v>2</v>
      </c>
      <c r="G75" s="25" t="s">
        <v>136</v>
      </c>
      <c r="H75" s="24"/>
      <c r="I75" s="26">
        <v>0.5625</v>
      </c>
      <c r="J75" s="24">
        <v>4</v>
      </c>
      <c r="K75" s="18">
        <f t="shared" si="15"/>
        <v>10</v>
      </c>
      <c r="L75" s="18"/>
      <c r="M75" s="21"/>
      <c r="N75" s="21"/>
      <c r="O75" s="21">
        <v>10</v>
      </c>
      <c r="P75" s="21"/>
      <c r="Q75" s="21"/>
      <c r="R75" s="21"/>
      <c r="S75" s="17">
        <v>1</v>
      </c>
      <c r="T75" s="19"/>
      <c r="U75" s="19">
        <f t="shared" si="16"/>
        <v>16.8</v>
      </c>
      <c r="V75" s="33">
        <f t="shared" si="17"/>
        <v>2.18</v>
      </c>
      <c r="W75" s="33">
        <f t="shared" si="18"/>
        <v>18.98</v>
      </c>
      <c r="X75" s="34">
        <v>100</v>
      </c>
      <c r="Y75" s="35">
        <f t="shared" si="19"/>
        <v>1898</v>
      </c>
      <c r="Z75" s="35" t="s">
        <v>63</v>
      </c>
      <c r="AA75" s="35" t="s">
        <v>38</v>
      </c>
      <c r="AB75" s="35"/>
      <c r="AC75" s="35">
        <f t="shared" si="20"/>
        <v>1898</v>
      </c>
      <c r="AD75" s="38"/>
    </row>
    <row r="76" spans="1:30" s="37" customFormat="1" ht="16.5">
      <c r="A76" s="23">
        <v>65</v>
      </c>
      <c r="B76" s="22" t="s">
        <v>11</v>
      </c>
      <c r="C76" s="22" t="s">
        <v>66</v>
      </c>
      <c r="D76" s="17" t="s">
        <v>52</v>
      </c>
      <c r="E76" s="39" t="s">
        <v>12</v>
      </c>
      <c r="F76" s="22" t="s">
        <v>2</v>
      </c>
      <c r="G76" s="14" t="s">
        <v>87</v>
      </c>
      <c r="H76" s="15">
        <v>0.34027777777777773</v>
      </c>
      <c r="I76" s="15">
        <v>0.5659722222222222</v>
      </c>
      <c r="J76" s="17">
        <v>4</v>
      </c>
      <c r="K76" s="18">
        <f t="shared" si="15"/>
        <v>4</v>
      </c>
      <c r="L76" s="18">
        <f aca="true" t="shared" si="21" ref="L76:L97">K76*S76</f>
        <v>8</v>
      </c>
      <c r="M76" s="43"/>
      <c r="N76" s="19"/>
      <c r="O76" s="18">
        <v>4</v>
      </c>
      <c r="P76" s="18"/>
      <c r="Q76" s="18"/>
      <c r="R76" s="18"/>
      <c r="S76" s="17">
        <v>2</v>
      </c>
      <c r="T76" s="19">
        <v>21.81</v>
      </c>
      <c r="U76" s="19">
        <f t="shared" si="16"/>
        <v>22.26</v>
      </c>
      <c r="V76" s="33">
        <f t="shared" si="17"/>
        <v>2.89</v>
      </c>
      <c r="W76" s="33">
        <f t="shared" si="18"/>
        <v>25.150000000000002</v>
      </c>
      <c r="X76" s="34">
        <v>100</v>
      </c>
      <c r="Y76" s="35">
        <f t="shared" si="19"/>
        <v>2515</v>
      </c>
      <c r="Z76" s="35" t="s">
        <v>63</v>
      </c>
      <c r="AA76" s="35" t="s">
        <v>38</v>
      </c>
      <c r="AB76" s="35">
        <f>ROUND(Y76*(20/100),2)</f>
        <v>503</v>
      </c>
      <c r="AC76" s="35">
        <f t="shared" si="20"/>
        <v>3018</v>
      </c>
      <c r="AD76" s="36"/>
    </row>
    <row r="77" spans="1:30" s="37" customFormat="1" ht="16.5">
      <c r="A77" s="23">
        <v>66</v>
      </c>
      <c r="B77" s="22" t="s">
        <v>13</v>
      </c>
      <c r="C77" s="22" t="s">
        <v>66</v>
      </c>
      <c r="D77" s="17" t="s">
        <v>52</v>
      </c>
      <c r="E77" s="39" t="s">
        <v>12</v>
      </c>
      <c r="F77" s="22" t="s">
        <v>2</v>
      </c>
      <c r="G77" s="46" t="s">
        <v>76</v>
      </c>
      <c r="H77" s="15">
        <v>0.34027777777777773</v>
      </c>
      <c r="I77" s="15">
        <v>0.5659722222222222</v>
      </c>
      <c r="J77" s="17">
        <v>1</v>
      </c>
      <c r="K77" s="18">
        <f t="shared" si="15"/>
        <v>6.3</v>
      </c>
      <c r="L77" s="18">
        <f t="shared" si="21"/>
        <v>12.6</v>
      </c>
      <c r="M77" s="47"/>
      <c r="N77" s="47"/>
      <c r="O77" s="47">
        <v>6.3</v>
      </c>
      <c r="P77" s="47"/>
      <c r="Q77" s="47"/>
      <c r="R77" s="18"/>
      <c r="S77" s="17">
        <v>2</v>
      </c>
      <c r="T77" s="19">
        <v>28.66</v>
      </c>
      <c r="U77" s="19">
        <f t="shared" si="16"/>
        <v>26.61</v>
      </c>
      <c r="V77" s="33">
        <f t="shared" si="17"/>
        <v>3.46</v>
      </c>
      <c r="W77" s="33">
        <f t="shared" si="18"/>
        <v>30.07</v>
      </c>
      <c r="X77" s="34">
        <v>100</v>
      </c>
      <c r="Y77" s="35">
        <f t="shared" si="19"/>
        <v>3007</v>
      </c>
      <c r="Z77" s="35" t="s">
        <v>63</v>
      </c>
      <c r="AA77" s="35" t="s">
        <v>38</v>
      </c>
      <c r="AB77" s="35">
        <f>ROUND(Y77*(20/100),2)</f>
        <v>601.4</v>
      </c>
      <c r="AC77" s="35">
        <f t="shared" si="20"/>
        <v>3608.4</v>
      </c>
      <c r="AD77" s="36"/>
    </row>
    <row r="78" spans="1:30" s="37" customFormat="1" ht="16.5">
      <c r="A78" s="23">
        <v>67</v>
      </c>
      <c r="B78" s="38"/>
      <c r="C78" s="22" t="s">
        <v>66</v>
      </c>
      <c r="D78" s="39" t="s">
        <v>155</v>
      </c>
      <c r="E78" s="38" t="s">
        <v>156</v>
      </c>
      <c r="F78" s="22" t="s">
        <v>2</v>
      </c>
      <c r="G78" s="40" t="s">
        <v>157</v>
      </c>
      <c r="H78" s="41">
        <v>0.34375</v>
      </c>
      <c r="I78" s="41">
        <v>0.517361111111111</v>
      </c>
      <c r="J78" s="38">
        <v>1</v>
      </c>
      <c r="K78" s="18">
        <f t="shared" si="15"/>
        <v>9.5</v>
      </c>
      <c r="L78" s="18">
        <f t="shared" si="21"/>
        <v>19</v>
      </c>
      <c r="M78" s="42"/>
      <c r="N78" s="42"/>
      <c r="O78" s="42">
        <v>9.5</v>
      </c>
      <c r="P78" s="42"/>
      <c r="Q78" s="42"/>
      <c r="R78" s="42"/>
      <c r="S78" s="38">
        <v>2</v>
      </c>
      <c r="T78" s="36"/>
      <c r="U78" s="19">
        <f t="shared" si="16"/>
        <v>32.66</v>
      </c>
      <c r="V78" s="33">
        <f t="shared" si="17"/>
        <v>4.25</v>
      </c>
      <c r="W78" s="33">
        <f t="shared" si="18"/>
        <v>36.91</v>
      </c>
      <c r="X78" s="34">
        <v>100</v>
      </c>
      <c r="Y78" s="35">
        <f t="shared" si="19"/>
        <v>3691</v>
      </c>
      <c r="Z78" s="35" t="s">
        <v>63</v>
      </c>
      <c r="AA78" s="35" t="s">
        <v>38</v>
      </c>
      <c r="AB78" s="35"/>
      <c r="AC78" s="35">
        <f t="shared" si="20"/>
        <v>3691</v>
      </c>
      <c r="AD78" s="38"/>
    </row>
    <row r="79" spans="1:30" s="37" customFormat="1" ht="16.5">
      <c r="A79" s="23">
        <v>68</v>
      </c>
      <c r="B79" s="38"/>
      <c r="C79" s="22" t="s">
        <v>66</v>
      </c>
      <c r="D79" s="39" t="s">
        <v>155</v>
      </c>
      <c r="E79" s="38" t="s">
        <v>156</v>
      </c>
      <c r="F79" s="22" t="s">
        <v>2</v>
      </c>
      <c r="G79" s="40" t="s">
        <v>158</v>
      </c>
      <c r="H79" s="41">
        <v>0.34375</v>
      </c>
      <c r="I79" s="41">
        <v>0.517361111111111</v>
      </c>
      <c r="J79" s="38">
        <v>1</v>
      </c>
      <c r="K79" s="18">
        <f t="shared" si="15"/>
        <v>12.5</v>
      </c>
      <c r="L79" s="18">
        <f t="shared" si="21"/>
        <v>25</v>
      </c>
      <c r="M79" s="42"/>
      <c r="N79" s="42"/>
      <c r="O79" s="42">
        <v>12.5</v>
      </c>
      <c r="P79" s="42"/>
      <c r="Q79" s="42"/>
      <c r="R79" s="42"/>
      <c r="S79" s="38">
        <v>2</v>
      </c>
      <c r="T79" s="36"/>
      <c r="U79" s="19">
        <f t="shared" si="16"/>
        <v>38.33</v>
      </c>
      <c r="V79" s="33">
        <f t="shared" si="17"/>
        <v>4.98</v>
      </c>
      <c r="W79" s="33">
        <f t="shared" si="18"/>
        <v>43.31</v>
      </c>
      <c r="X79" s="34">
        <v>100</v>
      </c>
      <c r="Y79" s="35">
        <f t="shared" si="19"/>
        <v>4331</v>
      </c>
      <c r="Z79" s="35" t="s">
        <v>63</v>
      </c>
      <c r="AA79" s="35" t="s">
        <v>38</v>
      </c>
      <c r="AB79" s="35"/>
      <c r="AC79" s="35">
        <f t="shared" si="20"/>
        <v>4331</v>
      </c>
      <c r="AD79" s="38"/>
    </row>
    <row r="80" spans="1:30" s="37" customFormat="1" ht="16.5">
      <c r="A80" s="23">
        <v>69</v>
      </c>
      <c r="B80" s="38"/>
      <c r="C80" s="22" t="s">
        <v>66</v>
      </c>
      <c r="D80" s="39" t="s">
        <v>155</v>
      </c>
      <c r="E80" s="38" t="s">
        <v>156</v>
      </c>
      <c r="F80" s="22" t="s">
        <v>2</v>
      </c>
      <c r="G80" s="40" t="s">
        <v>159</v>
      </c>
      <c r="H80" s="41">
        <v>0.34375</v>
      </c>
      <c r="I80" s="41">
        <v>0.517361111111111</v>
      </c>
      <c r="J80" s="38">
        <v>1</v>
      </c>
      <c r="K80" s="18">
        <f t="shared" si="15"/>
        <v>18.9</v>
      </c>
      <c r="L80" s="18">
        <f t="shared" si="21"/>
        <v>37.8</v>
      </c>
      <c r="M80" s="42"/>
      <c r="N80" s="42"/>
      <c r="O80" s="42">
        <v>18.9</v>
      </c>
      <c r="P80" s="42"/>
      <c r="Q80" s="42"/>
      <c r="R80" s="42"/>
      <c r="S80" s="38">
        <v>2</v>
      </c>
      <c r="T80" s="36"/>
      <c r="U80" s="19">
        <f t="shared" si="16"/>
        <v>50.42</v>
      </c>
      <c r="V80" s="33">
        <f t="shared" si="17"/>
        <v>6.55</v>
      </c>
      <c r="W80" s="33">
        <f t="shared" si="18"/>
        <v>56.97</v>
      </c>
      <c r="X80" s="34">
        <v>100</v>
      </c>
      <c r="Y80" s="35">
        <f t="shared" si="19"/>
        <v>5697</v>
      </c>
      <c r="Z80" s="35" t="s">
        <v>63</v>
      </c>
      <c r="AA80" s="35" t="s">
        <v>38</v>
      </c>
      <c r="AB80" s="35"/>
      <c r="AC80" s="35">
        <f t="shared" si="20"/>
        <v>5697</v>
      </c>
      <c r="AD80" s="38"/>
    </row>
    <row r="81" spans="1:30" s="37" customFormat="1" ht="16.5">
      <c r="A81" s="23">
        <v>70</v>
      </c>
      <c r="B81" s="38"/>
      <c r="C81" s="22" t="s">
        <v>66</v>
      </c>
      <c r="D81" s="39" t="s">
        <v>155</v>
      </c>
      <c r="E81" s="38" t="s">
        <v>156</v>
      </c>
      <c r="F81" s="22" t="s">
        <v>2</v>
      </c>
      <c r="G81" s="40" t="s">
        <v>160</v>
      </c>
      <c r="H81" s="41">
        <v>0.34375</v>
      </c>
      <c r="I81" s="41">
        <v>0.517361111111111</v>
      </c>
      <c r="J81" s="38">
        <v>1</v>
      </c>
      <c r="K81" s="18">
        <f t="shared" si="15"/>
        <v>30.9</v>
      </c>
      <c r="L81" s="18">
        <f t="shared" si="21"/>
        <v>61.8</v>
      </c>
      <c r="M81" s="42"/>
      <c r="N81" s="42"/>
      <c r="O81" s="42">
        <v>30.9</v>
      </c>
      <c r="P81" s="42"/>
      <c r="Q81" s="42"/>
      <c r="R81" s="42"/>
      <c r="S81" s="38">
        <v>2</v>
      </c>
      <c r="T81" s="36"/>
      <c r="U81" s="19">
        <f t="shared" si="16"/>
        <v>73.1</v>
      </c>
      <c r="V81" s="33">
        <f t="shared" si="17"/>
        <v>9.5</v>
      </c>
      <c r="W81" s="33">
        <f t="shared" si="18"/>
        <v>82.6</v>
      </c>
      <c r="X81" s="34">
        <v>100</v>
      </c>
      <c r="Y81" s="35">
        <f t="shared" si="19"/>
        <v>8260</v>
      </c>
      <c r="Z81" s="35" t="s">
        <v>63</v>
      </c>
      <c r="AA81" s="35" t="s">
        <v>38</v>
      </c>
      <c r="AB81" s="35"/>
      <c r="AC81" s="35">
        <f t="shared" si="20"/>
        <v>8260</v>
      </c>
      <c r="AD81" s="38"/>
    </row>
    <row r="82" spans="1:30" s="37" customFormat="1" ht="16.5">
      <c r="A82" s="23">
        <v>71</v>
      </c>
      <c r="B82" s="38"/>
      <c r="C82" s="22" t="s">
        <v>66</v>
      </c>
      <c r="D82" s="39" t="s">
        <v>155</v>
      </c>
      <c r="E82" s="38" t="s">
        <v>161</v>
      </c>
      <c r="F82" s="22" t="s">
        <v>2</v>
      </c>
      <c r="G82" s="40" t="s">
        <v>162</v>
      </c>
      <c r="H82" s="41">
        <v>0.34375</v>
      </c>
      <c r="I82" s="41">
        <v>0.517361111111111</v>
      </c>
      <c r="J82" s="38">
        <v>1</v>
      </c>
      <c r="K82" s="18">
        <f t="shared" si="15"/>
        <v>8</v>
      </c>
      <c r="L82" s="18">
        <f t="shared" si="21"/>
        <v>16</v>
      </c>
      <c r="M82" s="42"/>
      <c r="N82" s="42"/>
      <c r="O82" s="42">
        <v>8</v>
      </c>
      <c r="P82" s="42"/>
      <c r="Q82" s="42"/>
      <c r="R82" s="42"/>
      <c r="S82" s="38">
        <v>2</v>
      </c>
      <c r="T82" s="36"/>
      <c r="U82" s="19">
        <f t="shared" si="16"/>
        <v>29.82</v>
      </c>
      <c r="V82" s="33">
        <f t="shared" si="17"/>
        <v>3.88</v>
      </c>
      <c r="W82" s="33">
        <f t="shared" si="18"/>
        <v>33.7</v>
      </c>
      <c r="X82" s="34">
        <v>100</v>
      </c>
      <c r="Y82" s="35">
        <f t="shared" si="19"/>
        <v>3370</v>
      </c>
      <c r="Z82" s="35" t="s">
        <v>63</v>
      </c>
      <c r="AA82" s="35" t="s">
        <v>38</v>
      </c>
      <c r="AB82" s="35"/>
      <c r="AC82" s="35">
        <f t="shared" si="20"/>
        <v>3370</v>
      </c>
      <c r="AD82" s="38"/>
    </row>
    <row r="83" spans="1:30" s="37" customFormat="1" ht="16.5">
      <c r="A83" s="23">
        <v>72</v>
      </c>
      <c r="B83" s="38"/>
      <c r="C83" s="22" t="s">
        <v>66</v>
      </c>
      <c r="D83" s="39" t="s">
        <v>155</v>
      </c>
      <c r="E83" s="38" t="s">
        <v>161</v>
      </c>
      <c r="F83" s="22" t="s">
        <v>2</v>
      </c>
      <c r="G83" s="40" t="s">
        <v>158</v>
      </c>
      <c r="H83" s="41">
        <v>0.34375</v>
      </c>
      <c r="I83" s="41">
        <v>0.517361111111111</v>
      </c>
      <c r="J83" s="38">
        <v>1</v>
      </c>
      <c r="K83" s="18">
        <f t="shared" si="15"/>
        <v>14</v>
      </c>
      <c r="L83" s="18">
        <f t="shared" si="21"/>
        <v>28</v>
      </c>
      <c r="M83" s="42"/>
      <c r="N83" s="42"/>
      <c r="O83" s="42">
        <v>14</v>
      </c>
      <c r="P83" s="42"/>
      <c r="Q83" s="42"/>
      <c r="R83" s="42"/>
      <c r="S83" s="38">
        <v>2</v>
      </c>
      <c r="T83" s="36"/>
      <c r="U83" s="19">
        <f t="shared" si="16"/>
        <v>41.16</v>
      </c>
      <c r="V83" s="33">
        <f t="shared" si="17"/>
        <v>5.35</v>
      </c>
      <c r="W83" s="33">
        <f t="shared" si="18"/>
        <v>46.51</v>
      </c>
      <c r="X83" s="34">
        <v>100</v>
      </c>
      <c r="Y83" s="35">
        <f t="shared" si="19"/>
        <v>4651</v>
      </c>
      <c r="Z83" s="35" t="s">
        <v>63</v>
      </c>
      <c r="AA83" s="35" t="s">
        <v>38</v>
      </c>
      <c r="AB83" s="35"/>
      <c r="AC83" s="35">
        <f t="shared" si="20"/>
        <v>4651</v>
      </c>
      <c r="AD83" s="38"/>
    </row>
    <row r="84" spans="1:30" s="37" customFormat="1" ht="16.5">
      <c r="A84" s="23">
        <v>73</v>
      </c>
      <c r="B84" s="38"/>
      <c r="C84" s="22" t="s">
        <v>66</v>
      </c>
      <c r="D84" s="39" t="s">
        <v>155</v>
      </c>
      <c r="E84" s="38" t="s">
        <v>161</v>
      </c>
      <c r="F84" s="22" t="s">
        <v>2</v>
      </c>
      <c r="G84" s="40" t="s">
        <v>163</v>
      </c>
      <c r="H84" s="41">
        <v>0.34375</v>
      </c>
      <c r="I84" s="41">
        <v>0.517361111111111</v>
      </c>
      <c r="J84" s="38">
        <v>1</v>
      </c>
      <c r="K84" s="18">
        <f t="shared" si="15"/>
        <v>23.3</v>
      </c>
      <c r="L84" s="18">
        <f t="shared" si="21"/>
        <v>46.6</v>
      </c>
      <c r="M84" s="42"/>
      <c r="N84" s="42"/>
      <c r="O84" s="42">
        <v>23.3</v>
      </c>
      <c r="P84" s="42"/>
      <c r="Q84" s="42"/>
      <c r="R84" s="42"/>
      <c r="S84" s="38">
        <v>2</v>
      </c>
      <c r="T84" s="36"/>
      <c r="U84" s="19">
        <f t="shared" si="16"/>
        <v>58.74</v>
      </c>
      <c r="V84" s="33">
        <f t="shared" si="17"/>
        <v>7.64</v>
      </c>
      <c r="W84" s="33">
        <f t="shared" si="18"/>
        <v>66.38</v>
      </c>
      <c r="X84" s="34">
        <v>100</v>
      </c>
      <c r="Y84" s="35">
        <f t="shared" si="19"/>
        <v>6638</v>
      </c>
      <c r="Z84" s="35" t="s">
        <v>63</v>
      </c>
      <c r="AA84" s="35" t="s">
        <v>38</v>
      </c>
      <c r="AB84" s="35"/>
      <c r="AC84" s="35">
        <f t="shared" si="20"/>
        <v>6638</v>
      </c>
      <c r="AD84" s="38"/>
    </row>
    <row r="85" spans="1:30" s="37" customFormat="1" ht="24.75">
      <c r="A85" s="23">
        <v>74</v>
      </c>
      <c r="B85" s="22" t="s">
        <v>25</v>
      </c>
      <c r="C85" s="22" t="s">
        <v>65</v>
      </c>
      <c r="D85" s="17" t="s">
        <v>54</v>
      </c>
      <c r="E85" s="22" t="s">
        <v>26</v>
      </c>
      <c r="F85" s="22" t="s">
        <v>2</v>
      </c>
      <c r="G85" s="14" t="s">
        <v>86</v>
      </c>
      <c r="H85" s="15">
        <v>0.34375</v>
      </c>
      <c r="I85" s="15">
        <v>0.5833333333333334</v>
      </c>
      <c r="J85" s="17">
        <v>1</v>
      </c>
      <c r="K85" s="18">
        <f t="shared" si="15"/>
        <v>5.5</v>
      </c>
      <c r="L85" s="18">
        <f t="shared" si="21"/>
        <v>11</v>
      </c>
      <c r="M85" s="18"/>
      <c r="N85" s="18"/>
      <c r="O85" s="18">
        <v>5.5</v>
      </c>
      <c r="P85" s="18"/>
      <c r="Q85" s="18"/>
      <c r="R85" s="18"/>
      <c r="S85" s="17">
        <v>2</v>
      </c>
      <c r="T85" s="19">
        <v>16.73</v>
      </c>
      <c r="U85" s="19">
        <f t="shared" si="16"/>
        <v>25.1</v>
      </c>
      <c r="V85" s="33">
        <f t="shared" si="17"/>
        <v>3.26</v>
      </c>
      <c r="W85" s="33">
        <f t="shared" si="18"/>
        <v>28.36</v>
      </c>
      <c r="X85" s="34">
        <v>100</v>
      </c>
      <c r="Y85" s="35">
        <f t="shared" si="19"/>
        <v>2836</v>
      </c>
      <c r="Z85" s="35" t="s">
        <v>63</v>
      </c>
      <c r="AA85" s="35" t="s">
        <v>38</v>
      </c>
      <c r="AB85" s="35">
        <f>ROUND(Y85*(20/100),2)</f>
        <v>567.2</v>
      </c>
      <c r="AC85" s="35">
        <f t="shared" si="20"/>
        <v>3403.2</v>
      </c>
      <c r="AD85" s="36"/>
    </row>
    <row r="86" spans="1:30" s="37" customFormat="1" ht="16.5">
      <c r="A86" s="23">
        <v>75</v>
      </c>
      <c r="B86" s="38"/>
      <c r="C86" s="22" t="s">
        <v>66</v>
      </c>
      <c r="D86" s="39" t="s">
        <v>137</v>
      </c>
      <c r="E86" s="38" t="s">
        <v>138</v>
      </c>
      <c r="F86" s="22" t="s">
        <v>2</v>
      </c>
      <c r="G86" s="40" t="s">
        <v>139</v>
      </c>
      <c r="H86" s="41">
        <v>0.34375</v>
      </c>
      <c r="I86" s="41">
        <v>0.5104166666666666</v>
      </c>
      <c r="J86" s="38">
        <v>2</v>
      </c>
      <c r="K86" s="18">
        <f t="shared" si="15"/>
        <v>19.4</v>
      </c>
      <c r="L86" s="18">
        <f t="shared" si="21"/>
        <v>38.8</v>
      </c>
      <c r="M86" s="42"/>
      <c r="N86" s="42"/>
      <c r="O86" s="42"/>
      <c r="P86" s="42">
        <v>19.4</v>
      </c>
      <c r="Q86" s="42"/>
      <c r="R86" s="42"/>
      <c r="S86" s="38">
        <v>2</v>
      </c>
      <c r="T86" s="36"/>
      <c r="U86" s="19">
        <f t="shared" si="16"/>
        <v>55.44</v>
      </c>
      <c r="V86" s="33">
        <f t="shared" si="17"/>
        <v>7.21</v>
      </c>
      <c r="W86" s="33">
        <f t="shared" si="18"/>
        <v>62.65</v>
      </c>
      <c r="X86" s="34">
        <v>100</v>
      </c>
      <c r="Y86" s="35">
        <f t="shared" si="19"/>
        <v>6265</v>
      </c>
      <c r="Z86" s="35" t="s">
        <v>63</v>
      </c>
      <c r="AA86" s="35" t="s">
        <v>38</v>
      </c>
      <c r="AB86" s="35"/>
      <c r="AC86" s="35">
        <f t="shared" si="20"/>
        <v>6265</v>
      </c>
      <c r="AD86" s="38"/>
    </row>
    <row r="87" spans="1:30" s="37" customFormat="1" ht="16.5">
      <c r="A87" s="23">
        <v>76</v>
      </c>
      <c r="B87" s="38"/>
      <c r="C87" s="22" t="s">
        <v>66</v>
      </c>
      <c r="D87" s="39" t="s">
        <v>137</v>
      </c>
      <c r="E87" s="38" t="s">
        <v>138</v>
      </c>
      <c r="F87" s="22" t="s">
        <v>2</v>
      </c>
      <c r="G87" s="40" t="s">
        <v>140</v>
      </c>
      <c r="H87" s="41">
        <v>0.34375</v>
      </c>
      <c r="I87" s="41">
        <v>0.5104166666666666</v>
      </c>
      <c r="J87" s="38">
        <v>1</v>
      </c>
      <c r="K87" s="18">
        <f t="shared" si="15"/>
        <v>5</v>
      </c>
      <c r="L87" s="18">
        <f t="shared" si="21"/>
        <v>10</v>
      </c>
      <c r="M87" s="42"/>
      <c r="N87" s="42"/>
      <c r="O87" s="42"/>
      <c r="P87" s="42">
        <v>5</v>
      </c>
      <c r="Q87" s="42"/>
      <c r="R87" s="42"/>
      <c r="S87" s="38">
        <v>2</v>
      </c>
      <c r="T87" s="36"/>
      <c r="U87" s="19">
        <f t="shared" si="16"/>
        <v>25.2</v>
      </c>
      <c r="V87" s="33">
        <f t="shared" si="17"/>
        <v>3.28</v>
      </c>
      <c r="W87" s="33">
        <f t="shared" si="18"/>
        <v>28.48</v>
      </c>
      <c r="X87" s="34">
        <v>100</v>
      </c>
      <c r="Y87" s="35">
        <f t="shared" si="19"/>
        <v>2848</v>
      </c>
      <c r="Z87" s="35" t="s">
        <v>63</v>
      </c>
      <c r="AA87" s="35" t="s">
        <v>38</v>
      </c>
      <c r="AB87" s="35"/>
      <c r="AC87" s="35">
        <f t="shared" si="20"/>
        <v>2848</v>
      </c>
      <c r="AD87" s="38"/>
    </row>
    <row r="88" spans="1:30" s="37" customFormat="1" ht="16.5">
      <c r="A88" s="23">
        <v>77</v>
      </c>
      <c r="B88" s="38"/>
      <c r="C88" s="22" t="s">
        <v>66</v>
      </c>
      <c r="D88" s="39" t="s">
        <v>137</v>
      </c>
      <c r="E88" s="38" t="s">
        <v>141</v>
      </c>
      <c r="F88" s="22" t="s">
        <v>2</v>
      </c>
      <c r="G88" s="40" t="s">
        <v>142</v>
      </c>
      <c r="H88" s="41">
        <v>0.3333333333333333</v>
      </c>
      <c r="I88" s="41">
        <v>0.517361111111111</v>
      </c>
      <c r="J88" s="38">
        <v>4</v>
      </c>
      <c r="K88" s="18">
        <f t="shared" si="15"/>
        <v>4.5</v>
      </c>
      <c r="L88" s="18">
        <f t="shared" si="21"/>
        <v>9</v>
      </c>
      <c r="M88" s="42"/>
      <c r="N88" s="42"/>
      <c r="O88" s="42">
        <v>4.5</v>
      </c>
      <c r="P88" s="42"/>
      <c r="Q88" s="42"/>
      <c r="R88" s="42"/>
      <c r="S88" s="38">
        <v>2</v>
      </c>
      <c r="T88" s="36"/>
      <c r="U88" s="19">
        <f t="shared" si="16"/>
        <v>23.21</v>
      </c>
      <c r="V88" s="33">
        <f t="shared" si="17"/>
        <v>3.02</v>
      </c>
      <c r="W88" s="33">
        <f t="shared" si="18"/>
        <v>26.23</v>
      </c>
      <c r="X88" s="34">
        <v>100</v>
      </c>
      <c r="Y88" s="35">
        <f t="shared" si="19"/>
        <v>2623</v>
      </c>
      <c r="Z88" s="35" t="s">
        <v>63</v>
      </c>
      <c r="AA88" s="35" t="s">
        <v>38</v>
      </c>
      <c r="AB88" s="35"/>
      <c r="AC88" s="35">
        <f t="shared" si="20"/>
        <v>2623</v>
      </c>
      <c r="AD88" s="38"/>
    </row>
    <row r="89" spans="1:30" s="37" customFormat="1" ht="16.5">
      <c r="A89" s="23">
        <v>78</v>
      </c>
      <c r="B89" s="38"/>
      <c r="C89" s="22" t="s">
        <v>66</v>
      </c>
      <c r="D89" s="39" t="s">
        <v>137</v>
      </c>
      <c r="E89" s="38" t="s">
        <v>141</v>
      </c>
      <c r="F89" s="22" t="s">
        <v>2</v>
      </c>
      <c r="G89" s="40" t="s">
        <v>143</v>
      </c>
      <c r="H89" s="41">
        <v>0.34375</v>
      </c>
      <c r="I89" s="41">
        <v>0.5104166666666666</v>
      </c>
      <c r="J89" s="38">
        <v>4</v>
      </c>
      <c r="K89" s="18">
        <f t="shared" si="15"/>
        <v>3.3</v>
      </c>
      <c r="L89" s="18">
        <f t="shared" si="21"/>
        <v>6.6</v>
      </c>
      <c r="M89" s="42"/>
      <c r="N89" s="42"/>
      <c r="O89" s="42">
        <v>3.3</v>
      </c>
      <c r="P89" s="42"/>
      <c r="Q89" s="42"/>
      <c r="R89" s="42"/>
      <c r="S89" s="38">
        <v>2</v>
      </c>
      <c r="T89" s="36"/>
      <c r="U89" s="19">
        <f t="shared" si="16"/>
        <v>20.94</v>
      </c>
      <c r="V89" s="33">
        <f t="shared" si="17"/>
        <v>2.72</v>
      </c>
      <c r="W89" s="33">
        <f t="shared" si="18"/>
        <v>23.66</v>
      </c>
      <c r="X89" s="34">
        <v>100</v>
      </c>
      <c r="Y89" s="35">
        <f t="shared" si="19"/>
        <v>2366</v>
      </c>
      <c r="Z89" s="35" t="s">
        <v>63</v>
      </c>
      <c r="AA89" s="35" t="s">
        <v>38</v>
      </c>
      <c r="AB89" s="35"/>
      <c r="AC89" s="35">
        <f t="shared" si="20"/>
        <v>2366</v>
      </c>
      <c r="AD89" s="38"/>
    </row>
    <row r="90" spans="1:30" s="37" customFormat="1" ht="16.5">
      <c r="A90" s="23">
        <v>79</v>
      </c>
      <c r="B90" s="38"/>
      <c r="C90" s="22" t="s">
        <v>66</v>
      </c>
      <c r="D90" s="39" t="s">
        <v>137</v>
      </c>
      <c r="E90" s="38" t="s">
        <v>164</v>
      </c>
      <c r="F90" s="22" t="s">
        <v>2</v>
      </c>
      <c r="G90" s="40" t="s">
        <v>165</v>
      </c>
      <c r="H90" s="41">
        <v>0.34375</v>
      </c>
      <c r="I90" s="41">
        <v>0.517361111111111</v>
      </c>
      <c r="J90" s="38">
        <v>4</v>
      </c>
      <c r="K90" s="18">
        <f t="shared" si="15"/>
        <v>2</v>
      </c>
      <c r="L90" s="18">
        <f t="shared" si="21"/>
        <v>4</v>
      </c>
      <c r="M90" s="42"/>
      <c r="N90" s="42"/>
      <c r="O90" s="42">
        <v>2</v>
      </c>
      <c r="P90" s="42"/>
      <c r="Q90" s="42"/>
      <c r="R90" s="42"/>
      <c r="S90" s="38">
        <v>2</v>
      </c>
      <c r="T90" s="36"/>
      <c r="U90" s="19">
        <f t="shared" si="16"/>
        <v>18.48</v>
      </c>
      <c r="V90" s="33">
        <f t="shared" si="17"/>
        <v>2.4</v>
      </c>
      <c r="W90" s="33">
        <f t="shared" si="18"/>
        <v>20.88</v>
      </c>
      <c r="X90" s="34">
        <v>100</v>
      </c>
      <c r="Y90" s="35">
        <f t="shared" si="19"/>
        <v>2088</v>
      </c>
      <c r="Z90" s="35" t="s">
        <v>63</v>
      </c>
      <c r="AA90" s="35" t="s">
        <v>38</v>
      </c>
      <c r="AB90" s="35"/>
      <c r="AC90" s="35">
        <f t="shared" si="20"/>
        <v>2088</v>
      </c>
      <c r="AD90" s="38"/>
    </row>
    <row r="91" spans="1:30" s="37" customFormat="1" ht="16.5">
      <c r="A91" s="23">
        <v>80</v>
      </c>
      <c r="B91" s="38"/>
      <c r="C91" s="22" t="s">
        <v>66</v>
      </c>
      <c r="D91" s="39" t="s">
        <v>137</v>
      </c>
      <c r="E91" s="38" t="s">
        <v>164</v>
      </c>
      <c r="F91" s="22" t="s">
        <v>2</v>
      </c>
      <c r="G91" s="40" t="s">
        <v>165</v>
      </c>
      <c r="H91" s="41">
        <v>0.34375</v>
      </c>
      <c r="I91" s="41">
        <v>0.517361111111111</v>
      </c>
      <c r="J91" s="38">
        <v>2</v>
      </c>
      <c r="K91" s="18">
        <f t="shared" si="15"/>
        <v>2</v>
      </c>
      <c r="L91" s="18">
        <f t="shared" si="21"/>
        <v>4</v>
      </c>
      <c r="M91" s="42"/>
      <c r="N91" s="42"/>
      <c r="O91" s="42">
        <v>2</v>
      </c>
      <c r="P91" s="42"/>
      <c r="Q91" s="42"/>
      <c r="R91" s="42"/>
      <c r="S91" s="38">
        <v>2</v>
      </c>
      <c r="T91" s="36"/>
      <c r="U91" s="19">
        <f t="shared" si="16"/>
        <v>18.48</v>
      </c>
      <c r="V91" s="33">
        <f t="shared" si="17"/>
        <v>2.4</v>
      </c>
      <c r="W91" s="33">
        <f t="shared" si="18"/>
        <v>20.88</v>
      </c>
      <c r="X91" s="34">
        <v>100</v>
      </c>
      <c r="Y91" s="35">
        <f t="shared" si="19"/>
        <v>2088</v>
      </c>
      <c r="Z91" s="35" t="s">
        <v>63</v>
      </c>
      <c r="AA91" s="35" t="s">
        <v>38</v>
      </c>
      <c r="AB91" s="35"/>
      <c r="AC91" s="35">
        <f t="shared" si="20"/>
        <v>2088</v>
      </c>
      <c r="AD91" s="38"/>
    </row>
    <row r="92" spans="1:30" s="37" customFormat="1" ht="16.5">
      <c r="A92" s="23">
        <v>81</v>
      </c>
      <c r="B92" s="38"/>
      <c r="C92" s="22" t="s">
        <v>66</v>
      </c>
      <c r="D92" s="39" t="s">
        <v>137</v>
      </c>
      <c r="E92" s="38" t="s">
        <v>164</v>
      </c>
      <c r="F92" s="22" t="s">
        <v>2</v>
      </c>
      <c r="G92" s="40" t="s">
        <v>166</v>
      </c>
      <c r="H92" s="41">
        <v>0.34375</v>
      </c>
      <c r="I92" s="41">
        <v>0.517361111111111</v>
      </c>
      <c r="J92" s="38">
        <v>3</v>
      </c>
      <c r="K92" s="18">
        <f t="shared" si="15"/>
        <v>3.9</v>
      </c>
      <c r="L92" s="18">
        <f t="shared" si="21"/>
        <v>7.8</v>
      </c>
      <c r="M92" s="42"/>
      <c r="N92" s="42"/>
      <c r="O92" s="42">
        <v>3.9</v>
      </c>
      <c r="P92" s="42"/>
      <c r="Q92" s="42"/>
      <c r="R92" s="42"/>
      <c r="S92" s="38">
        <v>2</v>
      </c>
      <c r="T92" s="36"/>
      <c r="U92" s="19">
        <f t="shared" si="16"/>
        <v>22.07</v>
      </c>
      <c r="V92" s="33">
        <f t="shared" si="17"/>
        <v>2.87</v>
      </c>
      <c r="W92" s="33">
        <f t="shared" si="18"/>
        <v>24.94</v>
      </c>
      <c r="X92" s="34">
        <v>100</v>
      </c>
      <c r="Y92" s="35">
        <f t="shared" si="19"/>
        <v>2494</v>
      </c>
      <c r="Z92" s="35" t="s">
        <v>63</v>
      </c>
      <c r="AA92" s="35" t="s">
        <v>38</v>
      </c>
      <c r="AB92" s="35"/>
      <c r="AC92" s="35">
        <f t="shared" si="20"/>
        <v>2494</v>
      </c>
      <c r="AD92" s="38"/>
    </row>
    <row r="93" spans="1:30" s="37" customFormat="1" ht="16.5">
      <c r="A93" s="23">
        <v>82</v>
      </c>
      <c r="B93" s="38"/>
      <c r="C93" s="22" t="s">
        <v>66</v>
      </c>
      <c r="D93" s="39" t="s">
        <v>137</v>
      </c>
      <c r="E93" s="38" t="s">
        <v>147</v>
      </c>
      <c r="F93" s="22" t="s">
        <v>2</v>
      </c>
      <c r="G93" s="40" t="s">
        <v>148</v>
      </c>
      <c r="H93" s="41">
        <v>0.3333333333333333</v>
      </c>
      <c r="I93" s="41">
        <v>0.5104166666666666</v>
      </c>
      <c r="J93" s="38">
        <v>1</v>
      </c>
      <c r="K93" s="18">
        <f t="shared" si="15"/>
        <v>11.7</v>
      </c>
      <c r="L93" s="18">
        <f t="shared" si="21"/>
        <v>23.4</v>
      </c>
      <c r="M93" s="42"/>
      <c r="N93" s="42"/>
      <c r="O93" s="42"/>
      <c r="P93" s="42">
        <v>11.7</v>
      </c>
      <c r="Q93" s="42"/>
      <c r="R93" s="42"/>
      <c r="S93" s="38">
        <v>2</v>
      </c>
      <c r="T93" s="36"/>
      <c r="U93" s="19">
        <f t="shared" si="16"/>
        <v>39.27</v>
      </c>
      <c r="V93" s="33">
        <f t="shared" si="17"/>
        <v>5.11</v>
      </c>
      <c r="W93" s="33">
        <f t="shared" si="18"/>
        <v>44.38</v>
      </c>
      <c r="X93" s="34">
        <v>100</v>
      </c>
      <c r="Y93" s="35">
        <f t="shared" si="19"/>
        <v>4438</v>
      </c>
      <c r="Z93" s="35" t="s">
        <v>63</v>
      </c>
      <c r="AA93" s="35" t="s">
        <v>38</v>
      </c>
      <c r="AB93" s="35"/>
      <c r="AC93" s="35">
        <f t="shared" si="20"/>
        <v>4438</v>
      </c>
      <c r="AD93" s="38"/>
    </row>
    <row r="94" spans="1:30" s="37" customFormat="1" ht="16.5">
      <c r="A94" s="23">
        <v>83</v>
      </c>
      <c r="B94" s="38"/>
      <c r="C94" s="22" t="s">
        <v>66</v>
      </c>
      <c r="D94" s="39" t="s">
        <v>137</v>
      </c>
      <c r="E94" s="38" t="s">
        <v>167</v>
      </c>
      <c r="F94" s="22" t="s">
        <v>2</v>
      </c>
      <c r="G94" s="40" t="s">
        <v>144</v>
      </c>
      <c r="H94" s="41">
        <v>0.34375</v>
      </c>
      <c r="I94" s="41">
        <v>0.5104166666666666</v>
      </c>
      <c r="J94" s="38">
        <v>2</v>
      </c>
      <c r="K94" s="18">
        <f t="shared" si="15"/>
        <v>3.47</v>
      </c>
      <c r="L94" s="18">
        <f t="shared" si="21"/>
        <v>6.94</v>
      </c>
      <c r="M94" s="42"/>
      <c r="N94" s="42"/>
      <c r="O94" s="42">
        <v>3.47</v>
      </c>
      <c r="P94" s="42"/>
      <c r="Q94" s="42"/>
      <c r="R94" s="42"/>
      <c r="S94" s="38">
        <v>2</v>
      </c>
      <c r="T94" s="36"/>
      <c r="U94" s="19">
        <f t="shared" si="16"/>
        <v>21.26</v>
      </c>
      <c r="V94" s="33">
        <f t="shared" si="17"/>
        <v>2.76</v>
      </c>
      <c r="W94" s="33">
        <f t="shared" si="18"/>
        <v>24.020000000000003</v>
      </c>
      <c r="X94" s="34">
        <v>100</v>
      </c>
      <c r="Y94" s="35">
        <f t="shared" si="19"/>
        <v>2402</v>
      </c>
      <c r="Z94" s="35" t="s">
        <v>63</v>
      </c>
      <c r="AA94" s="35" t="s">
        <v>38</v>
      </c>
      <c r="AB94" s="35"/>
      <c r="AC94" s="35">
        <f t="shared" si="20"/>
        <v>2402</v>
      </c>
      <c r="AD94" s="38"/>
    </row>
    <row r="95" spans="1:30" s="37" customFormat="1" ht="16.5">
      <c r="A95" s="23">
        <v>84</v>
      </c>
      <c r="B95" s="38"/>
      <c r="C95" s="22" t="s">
        <v>66</v>
      </c>
      <c r="D95" s="39" t="s">
        <v>137</v>
      </c>
      <c r="E95" s="38" t="s">
        <v>167</v>
      </c>
      <c r="F95" s="22" t="s">
        <v>2</v>
      </c>
      <c r="G95" s="40" t="s">
        <v>145</v>
      </c>
      <c r="H95" s="41">
        <v>0.34375</v>
      </c>
      <c r="I95" s="41">
        <v>0.5104166666666666</v>
      </c>
      <c r="J95" s="38">
        <v>2</v>
      </c>
      <c r="K95" s="18">
        <f t="shared" si="15"/>
        <v>2.73</v>
      </c>
      <c r="L95" s="18">
        <f t="shared" si="21"/>
        <v>5.46</v>
      </c>
      <c r="M95" s="42"/>
      <c r="N95" s="42"/>
      <c r="O95" s="42">
        <v>2.73</v>
      </c>
      <c r="P95" s="42"/>
      <c r="Q95" s="42"/>
      <c r="R95" s="42"/>
      <c r="S95" s="38">
        <v>2</v>
      </c>
      <c r="T95" s="36"/>
      <c r="U95" s="19">
        <f t="shared" si="16"/>
        <v>19.86</v>
      </c>
      <c r="V95" s="33">
        <f t="shared" si="17"/>
        <v>2.58</v>
      </c>
      <c r="W95" s="33">
        <f t="shared" si="18"/>
        <v>22.439999999999998</v>
      </c>
      <c r="X95" s="34">
        <v>100</v>
      </c>
      <c r="Y95" s="35">
        <f t="shared" si="19"/>
        <v>2244</v>
      </c>
      <c r="Z95" s="35" t="s">
        <v>63</v>
      </c>
      <c r="AA95" s="35" t="s">
        <v>38</v>
      </c>
      <c r="AB95" s="35"/>
      <c r="AC95" s="35">
        <f t="shared" si="20"/>
        <v>2244</v>
      </c>
      <c r="AD95" s="38"/>
    </row>
    <row r="96" spans="1:30" s="37" customFormat="1" ht="16.5">
      <c r="A96" s="23">
        <v>85</v>
      </c>
      <c r="B96" s="38"/>
      <c r="C96" s="22" t="s">
        <v>66</v>
      </c>
      <c r="D96" s="39" t="s">
        <v>137</v>
      </c>
      <c r="E96" s="38" t="s">
        <v>167</v>
      </c>
      <c r="F96" s="22" t="s">
        <v>2</v>
      </c>
      <c r="G96" s="40" t="s">
        <v>146</v>
      </c>
      <c r="H96" s="41">
        <v>0.34375</v>
      </c>
      <c r="I96" s="41">
        <v>0.5104166666666666</v>
      </c>
      <c r="J96" s="38">
        <v>4</v>
      </c>
      <c r="K96" s="18">
        <f t="shared" si="15"/>
        <v>4.63</v>
      </c>
      <c r="L96" s="18">
        <f t="shared" si="21"/>
        <v>9.26</v>
      </c>
      <c r="M96" s="42"/>
      <c r="N96" s="42"/>
      <c r="O96" s="42">
        <v>4.63</v>
      </c>
      <c r="P96" s="42"/>
      <c r="Q96" s="42"/>
      <c r="R96" s="42"/>
      <c r="S96" s="38">
        <v>2</v>
      </c>
      <c r="T96" s="36"/>
      <c r="U96" s="19">
        <f t="shared" si="16"/>
        <v>23.45</v>
      </c>
      <c r="V96" s="33">
        <f t="shared" si="17"/>
        <v>3.05</v>
      </c>
      <c r="W96" s="33">
        <f t="shared" si="18"/>
        <v>26.5</v>
      </c>
      <c r="X96" s="34">
        <v>100</v>
      </c>
      <c r="Y96" s="35">
        <f t="shared" si="19"/>
        <v>2650</v>
      </c>
      <c r="Z96" s="35" t="s">
        <v>63</v>
      </c>
      <c r="AA96" s="35" t="s">
        <v>38</v>
      </c>
      <c r="AB96" s="35"/>
      <c r="AC96" s="35">
        <f t="shared" si="20"/>
        <v>2650</v>
      </c>
      <c r="AD96" s="38"/>
    </row>
    <row r="97" spans="1:30" s="37" customFormat="1" ht="16.5">
      <c r="A97" s="23">
        <v>86</v>
      </c>
      <c r="B97" s="38"/>
      <c r="C97" s="22" t="s">
        <v>66</v>
      </c>
      <c r="D97" s="39" t="s">
        <v>137</v>
      </c>
      <c r="E97" s="38" t="s">
        <v>149</v>
      </c>
      <c r="F97" s="22" t="s">
        <v>2</v>
      </c>
      <c r="G97" s="40" t="s">
        <v>150</v>
      </c>
      <c r="H97" s="41" t="s">
        <v>151</v>
      </c>
      <c r="I97" s="41">
        <v>0.5104166666666666</v>
      </c>
      <c r="J97" s="38">
        <v>2</v>
      </c>
      <c r="K97" s="18">
        <f t="shared" si="15"/>
        <v>4</v>
      </c>
      <c r="L97" s="18">
        <f t="shared" si="21"/>
        <v>8</v>
      </c>
      <c r="M97" s="42"/>
      <c r="N97" s="42"/>
      <c r="O97" s="42">
        <v>4</v>
      </c>
      <c r="P97" s="42"/>
      <c r="Q97" s="42"/>
      <c r="R97" s="42"/>
      <c r="S97" s="38">
        <v>2</v>
      </c>
      <c r="T97" s="36"/>
      <c r="U97" s="19">
        <f t="shared" si="16"/>
        <v>22.26</v>
      </c>
      <c r="V97" s="33">
        <f t="shared" si="17"/>
        <v>2.89</v>
      </c>
      <c r="W97" s="33">
        <f t="shared" si="18"/>
        <v>25.150000000000002</v>
      </c>
      <c r="X97" s="34">
        <v>100</v>
      </c>
      <c r="Y97" s="35">
        <f t="shared" si="19"/>
        <v>2515</v>
      </c>
      <c r="Z97" s="35" t="s">
        <v>63</v>
      </c>
      <c r="AA97" s="35" t="s">
        <v>38</v>
      </c>
      <c r="AB97" s="35"/>
      <c r="AC97" s="35">
        <f t="shared" si="20"/>
        <v>2515</v>
      </c>
      <c r="AD97" s="38"/>
    </row>
    <row r="98" spans="1:30" s="37" customFormat="1" ht="22.5" customHeight="1">
      <c r="A98" s="76" t="s">
        <v>168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8"/>
      <c r="T98" s="48"/>
      <c r="U98" s="48">
        <f>SUM(U12:U97)</f>
        <v>2182.590000000001</v>
      </c>
      <c r="V98" s="48">
        <f aca="true" t="shared" si="22" ref="V98:AC98">SUM(V12:V97)</f>
        <v>283.78</v>
      </c>
      <c r="W98" s="48">
        <f t="shared" si="22"/>
        <v>2466.370000000001</v>
      </c>
      <c r="X98" s="48"/>
      <c r="Y98" s="48">
        <f t="shared" si="22"/>
        <v>246637</v>
      </c>
      <c r="Z98" s="48"/>
      <c r="AA98" s="48"/>
      <c r="AB98" s="48">
        <f>SUM(AB12:AB97)</f>
        <v>9497.000000000002</v>
      </c>
      <c r="AC98" s="48">
        <f t="shared" si="22"/>
        <v>256133.99999999997</v>
      </c>
      <c r="AD98" s="36"/>
    </row>
    <row r="101" ht="8.25">
      <c r="AB101" s="32"/>
    </row>
  </sheetData>
  <mergeCells count="41">
    <mergeCell ref="A98:S98"/>
    <mergeCell ref="H9:H11"/>
    <mergeCell ref="I9:I11"/>
    <mergeCell ref="A3:J3"/>
    <mergeCell ref="K9:K11"/>
    <mergeCell ref="E9:E11"/>
    <mergeCell ref="A4:J4"/>
    <mergeCell ref="L9:L11"/>
    <mergeCell ref="M10:N10"/>
    <mergeCell ref="X9:X11"/>
    <mergeCell ref="Y9:Y11"/>
    <mergeCell ref="T9:T11"/>
    <mergeCell ref="S9:S11"/>
    <mergeCell ref="R2:Z2"/>
    <mergeCell ref="A5:J5"/>
    <mergeCell ref="R1:Z1"/>
    <mergeCell ref="A1:J1"/>
    <mergeCell ref="A2:J2"/>
    <mergeCell ref="K1:N1"/>
    <mergeCell ref="R3:Z3"/>
    <mergeCell ref="R4:Z4"/>
    <mergeCell ref="Z9:Z11"/>
    <mergeCell ref="W9:W11"/>
    <mergeCell ref="AA9:AA11"/>
    <mergeCell ref="D9:D11"/>
    <mergeCell ref="U9:U11"/>
    <mergeCell ref="V9:V11"/>
    <mergeCell ref="F9:F11"/>
    <mergeCell ref="J9:J11"/>
    <mergeCell ref="M9:R9"/>
    <mergeCell ref="G9:G11"/>
    <mergeCell ref="AD9:AD11"/>
    <mergeCell ref="AB9:AB11"/>
    <mergeCell ref="AC9:AC11"/>
    <mergeCell ref="A7:AC7"/>
    <mergeCell ref="A8:AC8"/>
    <mergeCell ref="A9:A11"/>
    <mergeCell ref="B9:B11"/>
    <mergeCell ref="Q10:R10"/>
    <mergeCell ref="O10:P10"/>
    <mergeCell ref="C9:C11"/>
  </mergeCells>
  <printOptions/>
  <pageMargins left="0.31496062992125984" right="0.31496062992125984" top="0.4724409448818898" bottom="0.5511811023622047" header="0.35433070866141736" footer="0.5118110236220472"/>
  <pageSetup orientation="landscape" paperSize="9" scale="7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2014-09-22T10:32:45Z</cp:lastPrinted>
  <dcterms:created xsi:type="dcterms:W3CDTF">2013-10-03T04:51:20Z</dcterms:created>
  <dcterms:modified xsi:type="dcterms:W3CDTF">2014-09-22T10:32:49Z</dcterms:modified>
  <cp:category/>
  <cp:version/>
  <cp:contentType/>
  <cp:contentStatus/>
</cp:coreProperties>
</file>