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3η'!$A$1:$AD$92</definedName>
  </definedNames>
  <calcPr fullCalcOnLoad="1"/>
</workbook>
</file>

<file path=xl/sharedStrings.xml><?xml version="1.0" encoding="utf-8"?>
<sst xmlns="http://schemas.openxmlformats.org/spreadsheetml/2006/main" count="642" uniqueCount="194">
  <si>
    <t>ΣΥΝΟΛΙΚΟΣ ΠΡΟΫΠΟΛΟΓΙΣΜΟΣ ΜΕ ΤΑ ΔΙΚΑΙΩΜΑΤΑ ΠΡΟΑΙΡΕΣΗΣ ΜΕ ΦΠΑ (€)</t>
  </si>
  <si>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</si>
  <si>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</si>
  <si>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</si>
  <si>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</si>
  <si>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ΚΑΛΑΒΡΥΤΩΝ</t>
  </si>
  <si>
    <t>ΚΝ-36</t>
  </si>
  <si>
    <t>ΚΝ-37</t>
  </si>
  <si>
    <t>ΓΥΜΝΑΣΙΟ ΨΩΦΙΔΑΣ</t>
  </si>
  <si>
    <t>ΚΝ-44</t>
  </si>
  <si>
    <t>ΔΗΜΟΤΙΚΟ ΣΧΟΛΕΙΟ ΔΑΦΝΗΣ</t>
  </si>
  <si>
    <t>ΔΗΜΟΤΙΚΟ ΣΧΟΛΕΙΟ ΚΑΛΑΒΡΥΤΩΝ</t>
  </si>
  <si>
    <t>ΚΝ-19</t>
  </si>
  <si>
    <t>ΚΝ-20</t>
  </si>
  <si>
    <t>ΚΝ-21</t>
  </si>
  <si>
    <t>ΚΝ-23</t>
  </si>
  <si>
    <t>ΚΝ-1</t>
  </si>
  <si>
    <t>ΔΗΜΟΤΙΚΟ ΣΧΟΛΕΙΟ ΚΛΕΙΤΟΡΙΑΣ</t>
  </si>
  <si>
    <t>ΚΝ-43</t>
  </si>
  <si>
    <t>ΔΗΜΟΤΙΚΟ ΣΧΟΛΕΙΟ ΠΑΟΥ</t>
  </si>
  <si>
    <t>ΔΗΜΟΤΙΚΟ ΣΧΟΛΕΙΟ ΨΩΦΙΔΑΣ - ΤΡΙΠΟΤΑΜΩΝ</t>
  </si>
  <si>
    <t>ΚΝ-4</t>
  </si>
  <si>
    <t>ΚΥ-19</t>
  </si>
  <si>
    <t>ΠΛΑΝΗΤΕΡΟ - ΚΛΕΙΤΟΡΙΑ</t>
  </si>
  <si>
    <t>ΚΥ-20</t>
  </si>
  <si>
    <t>ΚΥ-21</t>
  </si>
  <si>
    <t>ΚΑΣΤΡΙΑ - ΚΛΕΙΤΟΡΙΑ</t>
  </si>
  <si>
    <t>ΚΥ-22</t>
  </si>
  <si>
    <t>ΚΥ-23</t>
  </si>
  <si>
    <t>ΑΡΙΘΜΟΣ ΜΕΤΑΦΕΡΟΜΕΝΩΝ ΜΑΘΗΤΩΝ</t>
  </si>
  <si>
    <t>ΚΥΔ-8</t>
  </si>
  <si>
    <t>ΓΕΝΙΚΟ ΛΥΚΕΙΟ ΔΑΦΝΗΣ</t>
  </si>
  <si>
    <t>ΚΥΔ-16</t>
  </si>
  <si>
    <t>ΚΥΔ-18</t>
  </si>
  <si>
    <t>ΚΥΔ-20</t>
  </si>
  <si>
    <t>ΚΥΔ-22</t>
  </si>
  <si>
    <t>ΓΥΜΝΑΣΙΟ ΔΑΦΝΗΣ</t>
  </si>
  <si>
    <t>ΓΥΜΝΑΣΙΟ ΚΛΕΙΤΟΡΙΑΣ</t>
  </si>
  <si>
    <t>ΠΑΓΚΡΑΤΙ - ΚΛΕΙΤΟΡΙΑ</t>
  </si>
  <si>
    <t>ΚΥΔ-13</t>
  </si>
  <si>
    <t>ΚΥ-1</t>
  </si>
  <si>
    <t>ΚΥ-2</t>
  </si>
  <si>
    <t>ΚΥ-4</t>
  </si>
  <si>
    <t>ΚΥ-7</t>
  </si>
  <si>
    <t>ΚΥ-9</t>
  </si>
  <si>
    <t>ΚΥ-10</t>
  </si>
  <si>
    <t>ΚΥ-11</t>
  </si>
  <si>
    <t>ΚΥ-12</t>
  </si>
  <si>
    <t>ΚΥ-17</t>
  </si>
  <si>
    <t>ΚΥ-18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</si>
  <si>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</si>
  <si>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</si>
  <si>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</si>
  <si>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</si>
  <si>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</si>
  <si>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</si>
  <si>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</si>
  <si>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</si>
  <si>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</si>
  <si>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</si>
  <si>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</si>
  <si>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</si>
  <si>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</si>
  <si>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</si>
  <si>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</si>
  <si>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</si>
  <si>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</si>
  <si>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ΓΥΜΝΑΣΙΟ</t>
  </si>
  <si>
    <t>ΔΗΜΟΤΙΚΟ</t>
  </si>
  <si>
    <t>ΟΝΟΜΑΣΙΑ  ΕΞΥΠΗΡΕΤΟΥΜΕΝΩΝ  ΣΧΟΛΕΙΩΝ</t>
  </si>
  <si>
    <t>ΛΥΚΕΙΟ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</si>
  <si>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</si>
  <si>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</si>
  <si>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</si>
  <si>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</si>
  <si>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</si>
  <si>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</si>
  <si>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</si>
  <si>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</si>
  <si>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</si>
  <si>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</si>
  <si>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Β΄ΘΜΙΑ</t>
  </si>
  <si>
    <t>Α΄ΘΜΙΑ</t>
  </si>
  <si>
    <t>ΤΥΠΟΣ  ΣΧΟΛΕΙΟΥ  (ΔΗΜΟΤΙΚΟ - ΓΥΜΝΑΣΙΟ - ΛΥΚΕΙΟ - ΕΙΔΙΚΟ ΣΧΟΛΕΙΟ)</t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</si>
  <si>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</si>
  <si>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</si>
  <si>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ΚΑΛΑΒΡΥΤΩΝ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</si>
  <si>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</si>
  <si>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</si>
  <si>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7</t>
  </si>
  <si>
    <t>ΩΡΑ ΠΡΟΣΕΛΕΥΣΗΣ ΜΑΘΗΤΩΝ</t>
  </si>
  <si>
    <t>ΩΡΑ ΑΠΟΧΩΡΗΣΗΣ ΜΑΘΗΤΩΝ</t>
  </si>
  <si>
    <t>ΠΑΡΑΤΗΡΗΣΕΙΣ</t>
  </si>
  <si>
    <t>ΔΗΜΟΤΙΚΟ ΣΧΟΛΕΙΟ ΚΛΕΙΤΟΡΙΑΣ - ΝΗΠΙΑΓΩΓΕΙΟ ΚΛΕΙΤΟΡΙΑΣ</t>
  </si>
  <si>
    <t>ΑΓΙΟΣ ΒΛΑΣΙΟΣ - ΓΛΑΣΤΡΑ - ΣΧΟΛΕΙΑ</t>
  </si>
  <si>
    <t>ΚΑΤΩ ΔΡΥΜΟΣ - ΚΛΕΙΤΟΡΙΑ</t>
  </si>
  <si>
    <t>ΚΑΣΤΕΛΙ - ΑΝΩ ΚΛΕΙΤΟΡΙΑ - ΚΛΕΙΤΟΡΙΑ</t>
  </si>
  <si>
    <t>ΛΕΙΒΑΡΤΖΙ - ΚΕΡΑΣΕΑ - ΛΕΙΒΑΡΤΖΙΝΟ - ΔΗΜΤΙΚΟ ΣΧΟΛΕΙΟ ΨΩΦΙΔΑΣ - ΔΗΜΟΤΙΚΟ ΣΧΟΛΕΙΟ ΤΡΙΠΟΤΑΜΩΝ</t>
  </si>
  <si>
    <t>ΠΛΑΝΗΤΕΡΟ - ΔΗΜΟΤΙΚΟ ΣΧΟΛΕΙΟ ΚΛΕΙΤΟΡΙΑΣ</t>
  </si>
  <si>
    <t>ΔΗΜΟΤΙΚΟ ΣΧΟΛΕΙΟ ΔΑΦΝΗΣ - ΝΗΠΙΑΓΩΓΕΙΟ ΔΑΦΝΗΣ</t>
  </si>
  <si>
    <t>ΠΟΥΡΝΑΡΙΑ - ΔΑΦΝΗ (ΣΧΟΛΕΙΑ)</t>
  </si>
  <si>
    <t>ΣΧΟΛΕΙΑ - ΠΟΥΡΝΑΡΙΑ</t>
  </si>
  <si>
    <t>ΣΚΟΤΑΝΗ - ΣΚΟΤΑΝΕΪΚΟ - ΛΥΚΕΙΟ ΔΑΦΝΗΣ</t>
  </si>
  <si>
    <t>ΓΕΝΙΚΟ ΛΥΚΕΙΟ - ΓΥΜΝΑΣΙΟ ΚΛΕΙΤΟΡΙΑΣ - ΔΗΜΟΤΙΚΟ ΚΛΕΙΤΟΡΙΑΣ</t>
  </si>
  <si>
    <t>ΚΑΣΤΡΙΑ - ΚΛΕΙΤΟΡΙΑ (ΣΧΟΛΕΙΑ)</t>
  </si>
  <si>
    <t>ΓΥΜΝΑΣΙΟ ΚΛΕΙΤΟΡΙΑΣ - ΓΕΝΙΚΟ ΛΥΚΕΙΟ ΚΛΕΙΤΟΡΙΑΣ</t>
  </si>
  <si>
    <t>ΛΕΥΚΑΣΙΟ - ΚΛΕΙΤΟΡΙΑ (ΣΧΟΛΕΙΑ)</t>
  </si>
  <si>
    <t>ΔΗΜΟΤΙΚΟ ΣΧΟΛΕΙΟ ΚΑΛΑΒΡΥΤΩΝ - ΓΟΥΜΕΝΙΣΣΑ</t>
  </si>
  <si>
    <t>ΓΟΥΜΕΝΙΣΣΑ - ΔΗΜΟΤΙΚΟ ΣΧΟΛΕΙΟ ΚΑΛΑΒΡΥΤΩΝ</t>
  </si>
  <si>
    <t>ΔΡΟΣΑΤΟ - ΔΗΜΟΤΙΚΟ ΣΧΟΛΕΙΟ ΚΑΛΑΒΡΥΤΩΝ</t>
  </si>
  <si>
    <t>ΖΑΧΛΩΡΟΥ - ΔΗΜΟΤΙΚΟ ΣΧΟΛΕΙΟ ΚΑΛΑΒΡΥΤΩΝ</t>
  </si>
  <si>
    <t>ΛΕΥΚΑ ΣΙΓΟΥΝΙΟΥ - ΣΙΓΟΥΝΙ - ΑΝΩ ΛΟΥΣΟΙ - ΔΗΜΟΤΙΚΟ ΣΧΟΛΕΙΟ ΚΑΛΑΒΡΥΤΩΝ</t>
  </si>
  <si>
    <t>ΚΕΡΤΕΖΗ - ΔΗΜΟΤΙΚΟ ΣΧΟΛΕΙΟ ΚΑΛΑΒΡΥΤΩΝ</t>
  </si>
  <si>
    <t>ΠΡΙΟΛΙΘΟΣ - ΔΗΜΟΤΙΚΟ ΣΧΟΛΕΙΟ ΚΑΛΑΒΡΥΤΩΝ</t>
  </si>
  <si>
    <t>ΜΥΛΟΙ ΛΟΥΣΩΝ - ΑΝΩ ΛΟΥΣΟΙ - ΔΗΜΟΤΙΚΟ ΣΧΟΛΕΙΟ ΚΑΛΑΒΡΥΤΩΝ</t>
  </si>
  <si>
    <t>ΓΥΜΝΑΣΙΟ ΚΑΛΑΒΡΥΤΩΝ - ΓΕΝΙΚΟ ΛΥΚΕΙΟ ΚΑΛΑΒΡΥΤΩΝ - ΕΠΑΓΓΕΛΜΑΤΙΚΟ ΛΥΚΕΙΟ ΚΑΛΑΒΡΥΤΩΝ</t>
  </si>
  <si>
    <t>ΚΕΡΠΙΝΗ - ΚΑΛΑΒΡΥΤΑ (ΣΧΟΛΕΙΑ)</t>
  </si>
  <si>
    <t>ΓΥΜΝΑΣΙΟ ΚΑΛΑΒΡΥΤΩΝ - ΕΠΑΓΓΕΛΜΑΤΙΚΟ ΛΥΚΕΙΟ ΚΑΛΑΒΡΥΤΩΝ</t>
  </si>
  <si>
    <t>ΠΕΤΣΑΚΟΙ - ΚΟΡΦΕΣ - ΚΑΛΑΒΡΥΤΑ (ΣΧΟΛΕΙΑ)</t>
  </si>
  <si>
    <t>ΓΥΜΝΑΣΙΟ ΚΑΛΑΒΡΥΤΩΝ</t>
  </si>
  <si>
    <t>ΣΙΓΟΥΝΙ - ΚΑΛΑΒΡΥΤΑ (ΣΧΟΛΕΙΑ)</t>
  </si>
  <si>
    <t>ΚΑΛΙΦΩΝΙΟ - ΚΡΑΣΤΙΚΟΙ - ΚΑΛΑΒΡΥΤΑ (ΣΧΟΛΕΙΑ)</t>
  </si>
  <si>
    <t>ΓΥΜΝΑΣΙΟ ΚΑΛΑΒΡΥΤΩΝ - ΔΗΜΟΤΙΚΟ ΣΧΟΛΕΙΟ ΚΑΛΑΒΡΥΤΩΝ</t>
  </si>
  <si>
    <t>ΚΡΑΣΤΙΚΟΙ - ΚΑΛΑΒΡΥΤΑ (ΣΧΟΛΕΙΑ)</t>
  </si>
  <si>
    <t>ΧΑΛΙΚΙ - ΠΛΑΝΗΡΕΡΟ - ΚΛΕΙΤΟΡΙΑ</t>
  </si>
  <si>
    <t>ΛΕΙΒΑΡΤΖΙ - ΚΕΡΑΣΙΑ - ΤΡΙΠΟΤΑΜΑ - ΔΑΦΝΗ (ΣΧΟΛΕΙΟ)</t>
  </si>
  <si>
    <t>ΓΕΝΙΚΟ ΛΥΚΕΙΟ ΔΑΦΝΗΣ - ΓΥΜΝΑΣΙΟ ΔΑΦΝΗΣ</t>
  </si>
  <si>
    <t>ΧΟΒΟΛΗ - ΓΥΜΝΑΣΙΟ ΔΑΦΝΗΣ - ΛΥΚΕΙΟ ΔΑΦΝΗΣ</t>
  </si>
  <si>
    <t>ΑΝΑΣΤΑΣΗ - ΔΕΣΙΝΟ - ΤΡΙΠΟΤΑΜΑ - ΔΑΦΝΗ (ΣΧΟΛΕΙΟ)</t>
  </si>
  <si>
    <t>ΓΥΜΝΑΣΙΟ ΚΑΛΑΒΡΥΤΩΝ - ΓΕΝΙΚΟ ΛΥΚΕΙΟ ΚΑΛΑΒΡΥΤΩΝ - ΔΗΜΟΤΙΚΟ ΣΧΟΛΕΙΟ ΚΑΛΑΒΡΥΤΩΝ</t>
  </si>
  <si>
    <t>ΚΑΤΩ ΖΑΧΛΩΡΟΥ - ΒΡΑΧΝΙ - ΚΑΛΑΒΡΥΤΑ (ΣΧΟΛΕΙΑ)</t>
  </si>
  <si>
    <t>ΜΕΓΑΛΟΣ ΠΟΝΤΙΑΣ - ΚΟΥΤΕΛΗ - ΚΑΛΑΒΡΥΤΑ (ΣΧΟΛΕΙΑ)</t>
  </si>
  <si>
    <t>ΓΥΜΝΑΣΙΟ ΚΑΛΑΒΡΥΤΩΝ - ΓΕΝΙΚΟ ΛΥΚΕΙΟ ΚΑΛΑΒΡΥΤΩΝ</t>
  </si>
  <si>
    <t>ΜΥΛΟΙ ΑΝΩ ΛΟΥΣΩΝ - ΚΑΛΑΒΡΥΤΑ (ΣΧΟΛΕΙΑ)</t>
  </si>
  <si>
    <t>ΜΥΛΟΙ ΑΝΩ ΛΟΥΣΩΝ - ΚΑΤΩ ΛΟΥΣΟΙ - ΑΝΩ ΛΟΥΣΟΙ - ΚΑΛΑΒΡΥΤΑ (ΣΧΟΛΕΙΑ)</t>
  </si>
  <si>
    <t>ΜΠΟΣΙ - ΚΑΛΑΒΡΥΤΑ (ΣΧΟΛΕΙΟ)</t>
  </si>
  <si>
    <t>ΠΕΤΣΑΚΟΙ - ΚΑΛΑΒΡΥΤΑ (ΣΧΟΛΕΙΟ)</t>
  </si>
  <si>
    <t>ΛΕΥΚΑ - ΣΙΓΟΥΝΙ - ΑΝΩ ΛΟΥΣΟΙ - ΚΑΛΑΒΡΥΤΑ (ΣΧΟΛΕΙΟ)</t>
  </si>
  <si>
    <t>ΠΟΥΡΝΑΡΙΑ - ΓΥΜΝΑΣΙΟ ΔΑΦΝΗΣ</t>
  </si>
  <si>
    <t>ΓΥΜΝΑΣΙΟ ΔΑΦΝΗΣ - ΓΕΝΙΚΟ ΛΥΚΕΙΟ ΔΑΦΝΗΣ</t>
  </si>
  <si>
    <t>ΠΟΥΡΝΑΡΙΑ - ΓΕΝΙΚΟ ΛΥΚΕΙΟ ΔΑΦΝΗΣ - ΓΥΜΝΑΣΙΟ ΔΑΦΝΗΣ</t>
  </si>
  <si>
    <t>ΣΚΟΤΑΝΕΪΚΑ - ΔΑΦΝΗ (ΣΧΟΛΕΙΑ)</t>
  </si>
  <si>
    <t>ΓΥΜΝΑΣΙΟ ΔΑΦΝΗΣ - ΓΕΝΙΚΟ ΛΥΚΕΙΟ ΔΑΦΝΗΣ - ΔΗΜΟΤΙΚΟ ΣΧΟΛΕΙΟ ΔΑΦΝΗΣ</t>
  </si>
  <si>
    <t>ΝΑΣΙΑ - ΜΟΥΣΓΑ - ΓΥΜΝΑΣΙΟ ΔΑΦΝΗΣ - ΓΕΝΙΚΟ ΛΥΚΕΙΟ ΔΑΦΝΗΣ - ΔΗΜΟΤΙΚΟ ΣΧΟΛΕΙΟ ΔΑΦΝΗΣ</t>
  </si>
  <si>
    <t>ΠΑΓΚΡΑΤΙ - ΠΑΓΚΡΑΙΪΚΑ ΚΑΛΥΒΙΑ - ΚΛΕΙΤΟΡΙΑ (ΣΧΟΛΕΙΟ)</t>
  </si>
  <si>
    <t>ΓΕΝΙΚΟ ΛΥΚΕΙΟ ΚΛΕΙΤΟΡΙΑΣ</t>
  </si>
  <si>
    <t>ΔΙΑΣΤΑΥΡΩΣΗ ΜΕ ΕΘΝ. ΟΔΟ ΤΡΙΠΟΛΗΣ ΠΑΤΡΩΝ (111) (ΠΑΓΚΡΤΑΙΪΚΑ ΚΑΛΥΒΙΑ) - ΚΛΕΙΤΟΡΙΑ (ΣΧΟΛΕΙΟ)</t>
  </si>
  <si>
    <t>ΣΕΙΡΕΣ - ΠΑΛΙΑΜΠΕΛΑ - ΓΥΜΝΑΣΙΟ</t>
  </si>
  <si>
    <t>ΠΛΑΚΑ - ΑΡΒΑΝΙΤΕΪΚΑ - ΓΥΜΝΑΣΙΟ</t>
  </si>
  <si>
    <t>ΛΕΙΒΑΡΤΖΙ - ΓΥΜΝΑΣΙΟ</t>
  </si>
  <si>
    <t>ΑΝΑΣΤΑΣΗ - ΚΑΜΕΝΙΑΝΟΙ - ΓΥΜΝΑΣΙΟ</t>
  </si>
  <si>
    <t>ΣΧΟΛΕΙΟ - ΒΟΥΤΗ - ΣΚΟΤΑΝΕΪΚΑ</t>
  </si>
  <si>
    <t>ΣΚΟΤΑΝΗ - ΣΚΟΤΑΝΕΪΚΑ - ΒΟΥΤΗ - ΣΧΟΛΕΙΟ</t>
  </si>
  <si>
    <t>ΚΑΛΥΒΙΑ ΑΜΥΓΔΑΛΙΑΣ - ΣΧΟΛΕΙΑ</t>
  </si>
  <si>
    <t>ΣΧΟΛΕΙΟ - ΜΟΥΣΓΑ</t>
  </si>
  <si>
    <t>ΔΗΜΟΤΙΚΟ ΣΧΟΛΕΙΟ ΚΑΛΑΒΡΥΤΩΝ - ΝΗΠΙΑΓΩΓΕΙΟ ΚΑΛΑΒΡΥΤΩΝ</t>
  </si>
  <si>
    <t>ΑΗ ΓΙΑΝΝΗΣ ΛΟΥΣΩΝ - ΛΙΘΑΡΑΚΙΑ - ΑΝΩ ΛΟΥΣΟΙ - ΚΑΛΑΒΡΥΤΑ (ΣΧΟΛΕΙΑ)</t>
  </si>
  <si>
    <t>ΔΗΜΟΤΙΚΟ ΣΧΟΛΕΙΟ ΚΑΛΑΒΡΥΤΩΝ - ΝΗΠΙΑΓΩΓΕΙΟ ΚΑΛΑΒΡΥΤΩΝ - ΓΥΜΝΑΣΙΟ ΚΑΛΑΒΡΥΤΩΝ</t>
  </si>
  <si>
    <t>ΚΑΛΑΒΡΥΤΑ (ΣΧΟΛΕΙΑ) - ΘΕΣΗ ΒΑΛΒΟΥΣΙ - ΑΝΩ ΛΟΥΣΟΙ - ΛΙΘΑΡΑΚΙΑ - ΑΗ ΓΙΑΝΝΗΣ</t>
  </si>
  <si>
    <t>ΛΥΚΟΥΡΙΑ - ΚΛΕΙΤΟΡΙΑ</t>
  </si>
  <si>
    <t>ΑΓΙΟΣ ΝΙΚΟΛΑΟΣ - ΚΛΕΙΤΟΡΙΑ</t>
  </si>
  <si>
    <t>ΚΑΣΤΕΛΙ - ΔΗΜΟΤΙΚΟ ΣΧΟΛΕΙΟ ΚΛΕΙΤΟΡΙΑΣ</t>
  </si>
  <si>
    <t>ΛΥΚΟΥΡΙΑ - ΚΛΕΙΤΟΡΙΑ (ΣΧΟΛΕΙΑ)</t>
  </si>
  <si>
    <t>ΒΕΣΙΝΕΪΚΑ - ΔΗΜΟΤΙΚΟ ΣΧΟΛΕΙΟ ΠΑΟΥ</t>
  </si>
  <si>
    <t>ΜΑΧΑΙΡΕΪΚΑ - ΔΗΜΟΤΙΚΟ ΣΧΟΛΕΙΟ ΠΑΟΥ</t>
  </si>
  <si>
    <t>ΔΗΜΟΤΙΚΟ ΣΧΟΛΕΙΟ ΨΩΦΙΔΑΣ</t>
  </si>
  <si>
    <t>ΑΓΙΟΣ ΒΑΣΙΛΕΙΟΣ ΣΕΙΡΩΝ - ΘΩΜΑΙΪΚΑ - ΑΓΙΟΣ ΓΕΩΡΓΙΟΣ - ΔΗΜΟΤΙΚΟ ΣΧΟΛΕΙΟ ΨΩΦΙΔΑΣ</t>
  </si>
  <si>
    <t>ΑΝΩ ΨΩΦΙΔΑ - ΔΗΜΟΤΙΚΟ ΣΧΟΛΕΙΟ ΨΩΦΙΔΑΣ - ΨΩΦΙΔΑ - ΔΗΜΟΤΙΚΟ ΣΧΟΛΕΙΟ ΤΡΙΠΟΤΑΜΩΝ</t>
  </si>
  <si>
    <t>4+1</t>
  </si>
  <si>
    <t>ΕΝΑΣ ΜΑΘΗΤΗΣ ΚΑΤΕΒΑΙΝΕΙ ΣΤΟ ΔΗΜΟΤΙΚΟ ΣΧΟΛΕΙΟ ΨΩΦΙΔΑΣ ΚΑΙ ΠΑΙΡΝΕΙ ΑΠΟ ΨΩΦΙΔΑ ΑΛΛΟΝ ΕΝΑ ΜΑΘΗΤΗ ΓΙΑ ΔΗΜΟΤΙΚΟ ΣΧΟΛΕΙΟ ΤΡΙΠΟΤΑΜΩΝ</t>
  </si>
  <si>
    <t>ΣΤΟΓΚΟΣ - ΔΗΜΟΤΙΚΟ ΣΧΟΛΕΙΟ ΤΡΙΠΟΤΑΜΩΝ - ΑΓΙΟΣ ΓΕΩΡΓΙΟΣ - ΔΗΜΟΤΙΚΟ ΣΧΟΛΕΙΟ ΨΩΦΙΔΑΣ</t>
  </si>
  <si>
    <t>ΤΣΙΡΩΝΑΙΪΚΑ - ΔΗΜΟΤΙΚΟ ΣΧΟΛΕΙΟ ΨΩΦΙΔΑΣ - ΑΓΙΟΣ ΓΕΩΡΓΙΟΣ - ΔΗΜΟΤΙΚΟ ΣΧΟΛΕΙΟ ΨΩΦΙΔΑΣ</t>
  </si>
  <si>
    <t>4+2</t>
  </si>
  <si>
    <t>ΔΥΟ ΜΑΘΗΤΕΣ ΚΑΤΕΒΑΙΝΟΥΝ ΣΤΟ ΔΗΜΟΤΙΚΟ ΣΧΟΛΕΙΟ ΨΩΦΙΔΑΣ, ΠΑΙΡΝΕΙ ΤΡΕΙΣ ΜΑΘΗΤΕΣ ΣΤΟΝ ΑΓΙΟ ΓΕΩΡΓΙΟ ΚΑΙ ΚΑΤΕΒΑΖΕΙ ΤΕΣΣΕΡΙΣ ΣΤΟ ΔΗΜΟΤΙΚΟ ΣΧΟΛΕΙΟ ΨΩΦΙΔΑΣ</t>
  </si>
  <si>
    <t>ΡΟΥΜΕΛΙΑ - ΔΗΜΟΤΙΚΟ ΣΧΟΛΕΙΟ ΤΡΙΠΟΤΑΜΩΝ - ΔΗΜΟΤΙΚΟ ΣΧΟΛΕΙΟ ΨΩΦΙΔΑΣ</t>
  </si>
  <si>
    <t>ΣΕΙΡΕΣ - ΠΑΛΙΑΜΠΕΛΑ ΣΕΙΡΩΝ - ΚΡΑΣΤΟΥΣ - ΔΗΜΟΤΙΚΟ ΣΧΟΛΕΙΟ ΤΡΙΠΟΤΑΜΩΝ - ΔΗΜΟΤΙΚΟ ΣΧΟΛΕΙΟ ΨΩΦΙΔΑΣ</t>
  </si>
  <si>
    <t>ΒΑΣΙΛΙΚΗ - ΚΑΛΥΒΙΑ ΑΣΤΡΑ - ΔΗΜΟΤΙΚΟ ΣΧΟΛΕΙΟ ΨΩΦΙΔΑΣ</t>
  </si>
  <si>
    <t>ΨΩΦΙΔΑ - ΔΗΜΟΤΙΚΟ ΣΧΟΛΕΙΟ ΤΡΙΠΟΤΑΜΩΝ</t>
  </si>
  <si>
    <t>ΚΑΜΕΝΙΑΝΟΙ - ΔΗΜΟΤΙΚΟ ΣΧΟΛΕΙΟ ΨΩΦΙΔΑΣ - ΔΗΜΟΤΙΚΟ ΣΧΟΛΕΙΟ ΤΡΙΠΟΤΑΜΩΝ</t>
  </si>
  <si>
    <t>ΑΝΑΣΤΑΣΗ - ΔΗΜΟΤΙΚΟ ΣΧΟΛΕΙΟ ΨΩΦΙΔΑΣ - ΔΗΜΟΤΙΚΟ ΣΧΟΛΕΙΟ ΤΡΙΠΟΤΑΜΩΝ</t>
  </si>
  <si>
    <t>ΝΗΠΙΑΓΩΓΕΙΟ</t>
  </si>
  <si>
    <t>ΝΗΠΙΑΓΩΓΕΙΟ ΨΩΦΙΔΑΣ</t>
  </si>
  <si>
    <t>ΑΝΑΣΤΑΣΗ - ΑΓΙΟΣ ΓΕΩΡΓΙΟΣ (ΝΗΠΙΑΓΩΓΕΙΟ ΨΩΦΙΔΑΣ)</t>
  </si>
  <si>
    <t>ΣΕΙΡΕΣ (ΑΓΙΟΙ ΘΕΟΔΩΡΟΙ) - ΤΡΙΠΟΤΑΜΑ - ΝΗΠΙΑΓΩΓΕΙΟ ΨΩΦΙΔΑΣ</t>
  </si>
  <si>
    <t>ΛΙΒΑΡΤΖΙ - ΛΙΒΑΡΤΖΙΝΟ - ΨΩΦΙΔΑ (ΚΑΤΩ ΧΟΖΟΒΑ) - ΑΓΙΟΣ ΓΕΩΡΓΙΟΣ (ΝΗΠΙΑΓΩΓΕΙΟ ΨΩΦΙΔΑΣ)</t>
  </si>
  <si>
    <t>ΑΣΤΡΑΣ (ΚΑΛΥΒΙΑ) - ΑΓΙΟΣ ΓΕΩΡΓΙΟΣ (ΝΗΠΙΑΓΩΓΕΙΟ ΨΩΦΙΔΑΣ)</t>
  </si>
  <si>
    <t>ΝΗΠΙΑΓΩΓΕΙΟ ΜΑΝΕΣΙΟΥ</t>
  </si>
  <si>
    <t>ΜΠΟΣΙ - ΣΧΟΛΕΙΟ</t>
  </si>
  <si>
    <t>ΝΗΠΙΑΓΩΓΕΙΟ ΚΑΛΑΒΡΥΤΩΝ</t>
  </si>
  <si>
    <t>ΖΑΧΛΩΡΟΥ - ΒΡΑΧΝΙ ΚΑΛΑΒΡΥΤΩΝ - ΝΗΠΙΑΓΩΓΕΙΟ ΚΑΛΑΒΡΥΤΩΝ</t>
  </si>
  <si>
    <t>8:00 - 8:15</t>
  </si>
  <si>
    <t>12:15 - 12:30</t>
  </si>
  <si>
    <t>ΠΡΙΟΛΙΘΟΣ - ΚΡΑΣΤΙΚΟΙ - ΝΗΠΙΑΓΩΓΕΙΟ ΚΑΛΑΒΡΥΤΩΝ</t>
  </si>
  <si>
    <t>ΣΥΝΟΛΟ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</si>
</sst>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104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0" fontId="25" fillId="0" borderId="10" xfId="33" applyFont="1" applyFill="1" applyBorder="1" applyAlignment="1">
      <alignment horizontal="left" vertical="center" wrapText="1"/>
      <protection/>
    </xf>
    <xf numFmtId="0" fontId="21" fillId="0" borderId="10" xfId="34" applyFont="1" applyFill="1" applyBorder="1" applyAlignment="1">
      <alignment horizontal="center" vertical="center" wrapText="1"/>
      <protection/>
    </xf>
    <xf numFmtId="0" fontId="21" fillId="0" borderId="10" xfId="34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10" xfId="0" applyFont="1" applyFill="1" applyBorder="1" applyAlignment="1">
      <alignment/>
    </xf>
    <xf numFmtId="20" fontId="25" fillId="0" borderId="10" xfId="33" applyNumberFormat="1" applyFont="1" applyFill="1" applyBorder="1" applyAlignment="1">
      <alignment horizontal="center" vertical="center" wrapText="1"/>
      <protection/>
    </xf>
    <xf numFmtId="0" fontId="23" fillId="21" borderId="11" xfId="33" applyFont="1" applyFill="1" applyBorder="1" applyAlignment="1">
      <alignment vertical="center" wrapText="1"/>
      <protection/>
    </xf>
    <xf numFmtId="4" fontId="25" fillId="0" borderId="10" xfId="34" applyNumberFormat="1" applyFont="1" applyFill="1" applyBorder="1" applyAlignment="1">
      <alignment horizontal="center" wrapText="1"/>
      <protection/>
    </xf>
    <xf numFmtId="1" fontId="25" fillId="0" borderId="10" xfId="33" applyNumberFormat="1" applyFont="1" applyFill="1" applyBorder="1" applyAlignment="1">
      <alignment horizontal="center" wrapText="1"/>
      <protection/>
    </xf>
    <xf numFmtId="20" fontId="21" fillId="0" borderId="10" xfId="34" applyNumberFormat="1" applyFont="1" applyFill="1" applyBorder="1" applyAlignment="1">
      <alignment horizontal="center" vertical="center" wrapText="1"/>
      <protection/>
    </xf>
    <xf numFmtId="4" fontId="25" fillId="0" borderId="12" xfId="34" applyNumberFormat="1" applyFont="1" applyFill="1" applyBorder="1" applyAlignment="1">
      <alignment horizontal="center" wrapText="1"/>
      <protection/>
    </xf>
    <xf numFmtId="4" fontId="21" fillId="0" borderId="10" xfId="33" applyNumberFormat="1" applyFont="1" applyFill="1" applyBorder="1" applyAlignment="1">
      <alignment horizontal="center" wrapText="1"/>
      <protection/>
    </xf>
    <xf numFmtId="4" fontId="25" fillId="0" borderId="10" xfId="33" applyNumberFormat="1" applyFont="1" applyFill="1" applyBorder="1" applyAlignment="1">
      <alignment horizontal="center" wrapText="1"/>
      <protection/>
    </xf>
    <xf numFmtId="4" fontId="25" fillId="0" borderId="10" xfId="33" applyNumberFormat="1" applyFont="1" applyFill="1" applyBorder="1" applyAlignment="1">
      <alignment horizontal="center" wrapText="1"/>
      <protection/>
    </xf>
    <xf numFmtId="4" fontId="25" fillId="0" borderId="13" xfId="33" applyNumberFormat="1" applyFont="1" applyFill="1" applyBorder="1" applyAlignment="1">
      <alignment horizontal="center" wrapText="1"/>
      <protection/>
    </xf>
    <xf numFmtId="0" fontId="21" fillId="0" borderId="13" xfId="33" applyFont="1" applyFill="1" applyBorder="1" applyAlignment="1">
      <alignment horizontal="left" vertical="center" wrapText="1"/>
      <protection/>
    </xf>
    <xf numFmtId="20" fontId="25" fillId="0" borderId="13" xfId="33" applyNumberFormat="1" applyFont="1" applyFill="1" applyBorder="1" applyAlignment="1">
      <alignment horizontal="center" vertical="center" wrapText="1"/>
      <protection/>
    </xf>
    <xf numFmtId="4" fontId="25" fillId="0" borderId="12" xfId="33" applyNumberFormat="1" applyFont="1" applyFill="1" applyBorder="1" applyAlignment="1">
      <alignment horizontal="center" wrapText="1"/>
      <protection/>
    </xf>
    <xf numFmtId="4" fontId="21" fillId="0" borderId="0" xfId="0" applyNumberFormat="1" applyFont="1" applyAlignment="1">
      <alignment wrapText="1"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4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5" fillId="0" borderId="10" xfId="34" applyNumberFormat="1" applyFont="1" applyFill="1" applyBorder="1" applyAlignment="1">
      <alignment horizontal="center" vertical="center" wrapText="1"/>
      <protection/>
    </xf>
    <xf numFmtId="171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4" applyFont="1" applyFill="1" applyBorder="1" applyAlignment="1">
      <alignment horizontal="left" vertical="center" wrapText="1"/>
      <protection/>
    </xf>
    <xf numFmtId="20" fontId="25" fillId="0" borderId="10" xfId="34" applyNumberFormat="1" applyFont="1" applyFill="1" applyBorder="1" applyAlignment="1">
      <alignment horizontal="center" vertical="center" wrapText="1"/>
      <protection/>
    </xf>
    <xf numFmtId="0" fontId="25" fillId="0" borderId="12" xfId="34" applyFont="1" applyFill="1" applyBorder="1" applyAlignment="1">
      <alignment horizontal="center" vertical="center" wrapText="1"/>
      <protection/>
    </xf>
    <xf numFmtId="0" fontId="25" fillId="0" borderId="12" xfId="34" applyFont="1" applyFill="1" applyBorder="1" applyAlignment="1">
      <alignment horizontal="left" vertical="center" wrapText="1"/>
      <protection/>
    </xf>
    <xf numFmtId="20" fontId="25" fillId="0" borderId="12" xfId="34" applyNumberFormat="1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0" fontId="21" fillId="0" borderId="10" xfId="33" applyNumberFormat="1" applyFont="1" applyFill="1" applyBorder="1" applyAlignment="1">
      <alignment horizontal="center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12" xfId="33" applyNumberFormat="1" applyFont="1" applyFill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left" vertical="center" wrapText="1"/>
      <protection/>
    </xf>
    <xf numFmtId="4" fontId="21" fillId="0" borderId="10" xfId="0" applyNumberFormat="1" applyFont="1" applyFill="1" applyBorder="1" applyAlignment="1">
      <alignment horizontal="center"/>
    </xf>
    <xf numFmtId="0" fontId="25" fillId="0" borderId="12" xfId="33" applyFont="1" applyFill="1" applyBorder="1" applyAlignment="1">
      <alignment horizontal="center" vertical="center" wrapText="1"/>
      <protection/>
    </xf>
    <xf numFmtId="0" fontId="21" fillId="0" borderId="12" xfId="33" applyFont="1" applyFill="1" applyBorder="1" applyAlignment="1">
      <alignment horizontal="left" vertical="center" wrapText="1"/>
      <protection/>
    </xf>
    <xf numFmtId="20" fontId="21" fillId="0" borderId="12" xfId="33" applyNumberFormat="1" applyFont="1" applyFill="1" applyBorder="1" applyAlignment="1">
      <alignment horizontal="center" vertical="center" wrapText="1"/>
      <protection/>
    </xf>
    <xf numFmtId="0" fontId="21" fillId="0" borderId="12" xfId="33" applyFont="1" applyFill="1" applyBorder="1" applyAlignment="1">
      <alignment horizontal="center" vertical="center" wrapText="1"/>
      <protection/>
    </xf>
    <xf numFmtId="0" fontId="25" fillId="0" borderId="13" xfId="33" applyFont="1" applyFill="1" applyBorder="1" applyAlignment="1">
      <alignment horizontal="left" vertical="center" wrapText="1"/>
      <protection/>
    </xf>
    <xf numFmtId="20" fontId="21" fillId="0" borderId="13" xfId="33" applyNumberFormat="1" applyFont="1" applyFill="1" applyBorder="1" applyAlignment="1">
      <alignment horizontal="center" vertical="center" wrapText="1"/>
      <protection/>
    </xf>
    <xf numFmtId="0" fontId="25" fillId="0" borderId="13" xfId="33" applyFont="1" applyFill="1" applyBorder="1" applyAlignment="1">
      <alignment horizontal="center" vertical="center" wrapText="1"/>
      <protection/>
    </xf>
    <xf numFmtId="0" fontId="21" fillId="0" borderId="13" xfId="33" applyNumberFormat="1" applyFont="1" applyFill="1" applyBorder="1" applyAlignment="1">
      <alignment horizontal="center" vertical="center" wrapText="1"/>
      <protection/>
    </xf>
    <xf numFmtId="0" fontId="21" fillId="0" borderId="13" xfId="33" applyFont="1" applyFill="1" applyBorder="1" applyAlignment="1">
      <alignment horizontal="center" vertical="center" wrapText="1"/>
      <protection/>
    </xf>
    <xf numFmtId="40" fontId="25" fillId="0" borderId="13" xfId="3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20" fontId="21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3" fillId="21" borderId="14" xfId="33" applyFont="1" applyFill="1" applyBorder="1" applyAlignment="1">
      <alignment horizontal="center" vertical="center" wrapText="1"/>
      <protection/>
    </xf>
    <xf numFmtId="0" fontId="23" fillId="21" borderId="15" xfId="33" applyFont="1" applyFill="1" applyBorder="1" applyAlignment="1">
      <alignment horizontal="center" vertical="center" wrapText="1"/>
      <protection/>
    </xf>
    <xf numFmtId="0" fontId="23" fillId="21" borderId="11" xfId="33" applyFont="1" applyFill="1" applyBorder="1" applyAlignment="1">
      <alignment horizontal="center" vertical="center" wrapText="1"/>
      <protection/>
    </xf>
    <xf numFmtId="0" fontId="28" fillId="24" borderId="12" xfId="33" applyFont="1" applyFill="1" applyBorder="1" applyAlignment="1">
      <alignment horizontal="center" vertical="center" textRotation="90" wrapText="1"/>
      <protection/>
    </xf>
    <xf numFmtId="0" fontId="28" fillId="24" borderId="10" xfId="33" applyFont="1" applyFill="1" applyBorder="1" applyAlignment="1">
      <alignment horizontal="center" vertical="center" textRotation="90" wrapText="1"/>
      <protection/>
    </xf>
    <xf numFmtId="0" fontId="25" fillId="24" borderId="12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2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0" borderId="12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5" fillId="0" borderId="16" xfId="33" applyFont="1" applyBorder="1" applyAlignment="1">
      <alignment horizontal="center" vertical="center" textRotation="90" wrapText="1"/>
      <protection/>
    </xf>
    <xf numFmtId="0" fontId="21" fillId="24" borderId="16" xfId="33" applyFont="1" applyFill="1" applyBorder="1" applyAlignment="1">
      <alignment horizontal="center" vertical="center" wrapText="1"/>
      <protection/>
    </xf>
    <xf numFmtId="0" fontId="25" fillId="0" borderId="12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0" fontId="25" fillId="0" borderId="12" xfId="33" applyFont="1" applyBorder="1" applyAlignment="1">
      <alignment horizontal="center" vertical="center" wrapText="1"/>
      <protection/>
    </xf>
    <xf numFmtId="0" fontId="25" fillId="0" borderId="12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5" fillId="24" borderId="16" xfId="33" applyFont="1" applyFill="1" applyBorder="1" applyAlignment="1">
      <alignment horizontal="center" vertical="center" textRotation="90" wrapText="1"/>
      <protection/>
    </xf>
    <xf numFmtId="14" fontId="22" fillId="0" borderId="0" xfId="33" applyNumberFormat="1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1" fillId="0" borderId="0" xfId="33" applyFont="1" applyAlignment="1">
      <alignment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3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257175</xdr:colOff>
      <xdr:row>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3619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workbookViewId="0" topLeftCell="A1">
      <selection activeCell="A1" sqref="A1:AD92"/>
    </sheetView>
  </sheetViews>
  <sheetFormatPr defaultColWidth="9.140625" defaultRowHeight="12.75"/>
  <cols>
    <col min="1" max="1" width="3.8515625" style="5" customWidth="1"/>
    <col min="2" max="2" width="5.28125" style="5" customWidth="1"/>
    <col min="3" max="3" width="5.7109375" style="5" customWidth="1"/>
    <col min="4" max="4" width="7.57421875" style="5" customWidth="1"/>
    <col min="5" max="5" width="18.140625" style="5" customWidth="1"/>
    <col min="6" max="6" width="7.7109375" style="5" customWidth="1"/>
    <col min="7" max="7" width="27.28125" style="18" customWidth="1"/>
    <col min="8" max="8" width="5.00390625" style="20" customWidth="1"/>
    <col min="9" max="9" width="4.8515625" style="20" customWidth="1"/>
    <col min="10" max="10" width="4.28125" style="5" customWidth="1"/>
    <col min="11" max="11" width="5.421875" style="5" customWidth="1"/>
    <col min="12" max="12" width="5.28125" style="5" customWidth="1"/>
    <col min="13" max="14" width="3.7109375" style="5" bestFit="1" customWidth="1"/>
    <col min="15" max="15" width="4.00390625" style="5" bestFit="1" customWidth="1"/>
    <col min="16" max="16" width="4.140625" style="5" bestFit="1" customWidth="1"/>
    <col min="17" max="18" width="3.7109375" style="5" bestFit="1" customWidth="1"/>
    <col min="19" max="19" width="3.8515625" style="5" customWidth="1"/>
    <col min="20" max="20" width="5.7109375" style="5" customWidth="1"/>
    <col min="21" max="21" width="7.00390625" style="19" customWidth="1"/>
    <col min="22" max="24" width="6.421875" style="5" customWidth="1"/>
    <col min="25" max="25" width="8.28125" style="5" customWidth="1"/>
    <col min="26" max="26" width="4.00390625" style="5" customWidth="1"/>
    <col min="27" max="27" width="6.7109375" style="5" customWidth="1"/>
    <col min="28" max="28" width="7.28125" style="5" customWidth="1"/>
    <col min="29" max="29" width="8.57421875" style="5" customWidth="1"/>
    <col min="30" max="30" width="11.00390625" style="5" customWidth="1"/>
    <col min="31" max="16384" width="9.140625" style="5" customWidth="1"/>
  </cols>
  <sheetData>
    <row r="1" spans="1:27" ht="39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0" t="s">
        <v>89</v>
      </c>
      <c r="L1" s="101"/>
      <c r="M1" s="101"/>
      <c r="N1" s="75"/>
      <c r="O1" s="2"/>
      <c r="P1" s="3"/>
      <c r="Q1" s="3"/>
      <c r="R1" s="99"/>
      <c r="S1" s="99"/>
      <c r="T1" s="99"/>
      <c r="U1" s="99"/>
      <c r="V1" s="99"/>
      <c r="W1" s="99"/>
      <c r="X1" s="99"/>
      <c r="Y1" s="99"/>
      <c r="Z1" s="99"/>
      <c r="AA1" s="3"/>
    </row>
    <row r="2" spans="1:27" ht="12" customHeight="1">
      <c r="A2" s="103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6"/>
      <c r="L2" s="6"/>
      <c r="M2" s="1"/>
      <c r="N2" s="2"/>
      <c r="O2" s="2"/>
      <c r="P2" s="3"/>
      <c r="Q2" s="3"/>
      <c r="R2" s="99"/>
      <c r="S2" s="99"/>
      <c r="T2" s="99"/>
      <c r="U2" s="99"/>
      <c r="V2" s="99"/>
      <c r="W2" s="99"/>
      <c r="X2" s="99"/>
      <c r="Y2" s="99"/>
      <c r="Z2" s="99"/>
      <c r="AA2" s="4"/>
    </row>
    <row r="3" spans="1:27" ht="10.5" customHeight="1">
      <c r="A3" s="103" t="s">
        <v>59</v>
      </c>
      <c r="B3" s="103"/>
      <c r="C3" s="103"/>
      <c r="D3" s="103"/>
      <c r="E3" s="103"/>
      <c r="F3" s="103"/>
      <c r="G3" s="103"/>
      <c r="H3" s="103"/>
      <c r="I3" s="103"/>
      <c r="J3" s="103"/>
      <c r="K3" s="6"/>
      <c r="L3" s="6"/>
      <c r="M3" s="1"/>
      <c r="N3" s="2"/>
      <c r="O3" s="2"/>
      <c r="P3" s="3"/>
      <c r="Q3" s="3"/>
      <c r="R3" s="99" t="s">
        <v>3</v>
      </c>
      <c r="S3" s="99"/>
      <c r="T3" s="99"/>
      <c r="U3" s="99"/>
      <c r="V3" s="99"/>
      <c r="W3" s="99"/>
      <c r="X3" s="99"/>
      <c r="Y3" s="99"/>
      <c r="Z3" s="99"/>
      <c r="AA3" s="7"/>
    </row>
    <row r="4" spans="1:27" ht="9" customHeight="1">
      <c r="A4" s="103" t="s">
        <v>60</v>
      </c>
      <c r="B4" s="103"/>
      <c r="C4" s="103"/>
      <c r="D4" s="103"/>
      <c r="E4" s="103"/>
      <c r="F4" s="103"/>
      <c r="G4" s="103"/>
      <c r="H4" s="103"/>
      <c r="I4" s="103"/>
      <c r="J4" s="103"/>
      <c r="K4" s="6"/>
      <c r="L4" s="6"/>
      <c r="M4" s="1"/>
      <c r="N4" s="2"/>
      <c r="O4" s="2"/>
      <c r="P4" s="3"/>
      <c r="Q4" s="3"/>
      <c r="R4" s="97"/>
      <c r="S4" s="98"/>
      <c r="T4" s="98"/>
      <c r="U4" s="98"/>
      <c r="V4" s="98"/>
      <c r="W4" s="98"/>
      <c r="X4" s="98"/>
      <c r="Y4" s="98"/>
      <c r="Z4" s="98"/>
      <c r="AA4" s="3"/>
    </row>
    <row r="5" spans="1:27" ht="10.5" customHeight="1">
      <c r="A5" s="103" t="s">
        <v>61</v>
      </c>
      <c r="B5" s="103"/>
      <c r="C5" s="103"/>
      <c r="D5" s="103"/>
      <c r="E5" s="103"/>
      <c r="F5" s="103"/>
      <c r="G5" s="103"/>
      <c r="H5" s="103"/>
      <c r="I5" s="103"/>
      <c r="J5" s="103"/>
      <c r="K5" s="6"/>
      <c r="L5" s="6"/>
      <c r="M5" s="1"/>
      <c r="N5" s="2"/>
      <c r="O5" s="2"/>
      <c r="P5" s="3"/>
      <c r="Q5" s="3"/>
      <c r="R5" s="1"/>
      <c r="S5" s="1"/>
      <c r="T5" s="1"/>
      <c r="U5" s="8"/>
      <c r="V5" s="1"/>
      <c r="W5" s="1"/>
      <c r="X5" s="3"/>
      <c r="Y5" s="3"/>
      <c r="Z5" s="3"/>
      <c r="AA5" s="3"/>
    </row>
    <row r="6" ht="9" customHeight="1"/>
    <row r="7" spans="1:30" ht="20.25" customHeight="1">
      <c r="A7" s="78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80"/>
      <c r="AD7" s="23"/>
    </row>
    <row r="8" spans="1:30" ht="23.25" customHeight="1">
      <c r="A8" s="78" t="s">
        <v>86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0"/>
      <c r="AD8" s="23"/>
    </row>
    <row r="9" spans="1:30" ht="15" customHeight="1">
      <c r="A9" s="85" t="s">
        <v>52</v>
      </c>
      <c r="B9" s="87" t="s">
        <v>75</v>
      </c>
      <c r="C9" s="89" t="s">
        <v>80</v>
      </c>
      <c r="D9" s="87" t="s">
        <v>83</v>
      </c>
      <c r="E9" s="87" t="s">
        <v>69</v>
      </c>
      <c r="F9" s="87" t="s">
        <v>63</v>
      </c>
      <c r="G9" s="90" t="s">
        <v>62</v>
      </c>
      <c r="H9" s="87" t="s">
        <v>90</v>
      </c>
      <c r="I9" s="87" t="s">
        <v>91</v>
      </c>
      <c r="J9" s="87" t="s">
        <v>29</v>
      </c>
      <c r="K9" s="87" t="s">
        <v>1</v>
      </c>
      <c r="L9" s="87" t="s">
        <v>2</v>
      </c>
      <c r="M9" s="93" t="s">
        <v>57</v>
      </c>
      <c r="N9" s="93"/>
      <c r="O9" s="93"/>
      <c r="P9" s="93"/>
      <c r="Q9" s="93"/>
      <c r="R9" s="93"/>
      <c r="S9" s="94" t="s">
        <v>71</v>
      </c>
      <c r="T9" s="91" t="s">
        <v>88</v>
      </c>
      <c r="U9" s="91" t="s">
        <v>50</v>
      </c>
      <c r="V9" s="83" t="s">
        <v>72</v>
      </c>
      <c r="W9" s="83" t="s">
        <v>51</v>
      </c>
      <c r="X9" s="83" t="s">
        <v>84</v>
      </c>
      <c r="Y9" s="83" t="s">
        <v>85</v>
      </c>
      <c r="Z9" s="96" t="s">
        <v>78</v>
      </c>
      <c r="AA9" s="83" t="s">
        <v>77</v>
      </c>
      <c r="AB9" s="83" t="s">
        <v>87</v>
      </c>
      <c r="AC9" s="83" t="s">
        <v>0</v>
      </c>
      <c r="AD9" s="81" t="s">
        <v>92</v>
      </c>
    </row>
    <row r="10" spans="1:30" ht="25.5" customHeight="1">
      <c r="A10" s="86"/>
      <c r="B10" s="88"/>
      <c r="C10" s="89"/>
      <c r="D10" s="88"/>
      <c r="E10" s="88"/>
      <c r="F10" s="88"/>
      <c r="G10" s="90"/>
      <c r="H10" s="88"/>
      <c r="I10" s="88"/>
      <c r="J10" s="88"/>
      <c r="K10" s="88"/>
      <c r="L10" s="88"/>
      <c r="M10" s="86" t="s">
        <v>54</v>
      </c>
      <c r="N10" s="86"/>
      <c r="O10" s="86" t="s">
        <v>55</v>
      </c>
      <c r="P10" s="86"/>
      <c r="Q10" s="86" t="s">
        <v>56</v>
      </c>
      <c r="R10" s="86"/>
      <c r="S10" s="95"/>
      <c r="T10" s="92"/>
      <c r="U10" s="92"/>
      <c r="V10" s="84"/>
      <c r="W10" s="84"/>
      <c r="X10" s="84"/>
      <c r="Y10" s="84"/>
      <c r="Z10" s="96"/>
      <c r="AA10" s="84"/>
      <c r="AB10" s="84"/>
      <c r="AC10" s="84"/>
      <c r="AD10" s="82"/>
    </row>
    <row r="11" spans="1:30" ht="40.5" customHeight="1">
      <c r="A11" s="86"/>
      <c r="B11" s="88"/>
      <c r="C11" s="87"/>
      <c r="D11" s="88"/>
      <c r="E11" s="88"/>
      <c r="F11" s="88"/>
      <c r="G11" s="85"/>
      <c r="H11" s="88"/>
      <c r="I11" s="88"/>
      <c r="J11" s="88"/>
      <c r="K11" s="88"/>
      <c r="L11" s="88"/>
      <c r="M11" s="10" t="s">
        <v>73</v>
      </c>
      <c r="N11" s="9" t="s">
        <v>64</v>
      </c>
      <c r="O11" s="10" t="s">
        <v>74</v>
      </c>
      <c r="P11" s="9" t="s">
        <v>65</v>
      </c>
      <c r="Q11" s="10" t="s">
        <v>76</v>
      </c>
      <c r="R11" s="9" t="s">
        <v>66</v>
      </c>
      <c r="S11" s="95"/>
      <c r="T11" s="92"/>
      <c r="U11" s="92"/>
      <c r="V11" s="84"/>
      <c r="W11" s="84"/>
      <c r="X11" s="84"/>
      <c r="Y11" s="84"/>
      <c r="Z11" s="83"/>
      <c r="AA11" s="84"/>
      <c r="AB11" s="84"/>
      <c r="AC11" s="84"/>
      <c r="AD11" s="82"/>
    </row>
    <row r="12" spans="1:30" s="14" customFormat="1" ht="24.75">
      <c r="A12" s="36">
        <v>1</v>
      </c>
      <c r="B12" s="37" t="s">
        <v>39</v>
      </c>
      <c r="C12" s="37" t="s">
        <v>81</v>
      </c>
      <c r="D12" s="38" t="s">
        <v>67</v>
      </c>
      <c r="E12" s="16" t="s">
        <v>103</v>
      </c>
      <c r="F12" s="11" t="s">
        <v>5</v>
      </c>
      <c r="G12" s="17" t="s">
        <v>104</v>
      </c>
      <c r="H12" s="26">
        <v>0.3333333333333333</v>
      </c>
      <c r="I12" s="26">
        <v>0.5694444444444444</v>
      </c>
      <c r="J12" s="16">
        <v>3</v>
      </c>
      <c r="K12" s="39">
        <f aca="true" t="shared" si="0" ref="K12:K43">M12+N12+O12+P12+Q12+R12</f>
        <v>7.5</v>
      </c>
      <c r="L12" s="39">
        <f aca="true" t="shared" si="1" ref="L12:L19">K12*S12</f>
        <v>15</v>
      </c>
      <c r="M12" s="40"/>
      <c r="N12" s="40"/>
      <c r="O12" s="40"/>
      <c r="P12" s="40">
        <v>7.5</v>
      </c>
      <c r="Q12" s="40"/>
      <c r="R12" s="40"/>
      <c r="S12" s="38">
        <v>2</v>
      </c>
      <c r="T12" s="12">
        <v>22.82</v>
      </c>
      <c r="U12" s="12">
        <f aca="true" t="shared" si="2" ref="U12:U43">ROUND(((((1.1*M12+1.2*N12+0.9*O12+1*P12+1.1*Q12+1.2*R12))+7)*1.05)*S12,2)</f>
        <v>30.45</v>
      </c>
      <c r="V12" s="41">
        <f aca="true" t="shared" si="3" ref="V12:V43">ROUND(U12*13/100,2)</f>
        <v>3.96</v>
      </c>
      <c r="W12" s="41">
        <f aca="true" t="shared" si="4" ref="W12:W43">U12+V12</f>
        <v>34.41</v>
      </c>
      <c r="X12" s="42">
        <v>100</v>
      </c>
      <c r="Y12" s="43">
        <f aca="true" t="shared" si="5" ref="Y12:Y43">ROUND(W12*X12,2)</f>
        <v>3441</v>
      </c>
      <c r="Z12" s="43" t="s">
        <v>79</v>
      </c>
      <c r="AA12" s="43" t="s">
        <v>53</v>
      </c>
      <c r="AB12" s="43">
        <f>ROUND(Y12*(20/100),2)</f>
        <v>688.2</v>
      </c>
      <c r="AC12" s="43">
        <f aca="true" t="shared" si="6" ref="AC12:AC43">Y12+AB12</f>
        <v>4129.2</v>
      </c>
      <c r="AD12" s="21"/>
    </row>
    <row r="13" spans="1:30" s="14" customFormat="1" ht="16.5">
      <c r="A13" s="36">
        <v>2</v>
      </c>
      <c r="B13" s="37" t="s">
        <v>30</v>
      </c>
      <c r="C13" s="37" t="s">
        <v>81</v>
      </c>
      <c r="D13" s="38" t="s">
        <v>70</v>
      </c>
      <c r="E13" s="16" t="s">
        <v>31</v>
      </c>
      <c r="F13" s="11" t="s">
        <v>5</v>
      </c>
      <c r="G13" s="44" t="s">
        <v>102</v>
      </c>
      <c r="H13" s="45">
        <v>0.34027777777777773</v>
      </c>
      <c r="I13" s="45">
        <v>0.5729166666666666</v>
      </c>
      <c r="J13" s="37">
        <v>4</v>
      </c>
      <c r="K13" s="39">
        <f t="shared" si="0"/>
        <v>15.9</v>
      </c>
      <c r="L13" s="39">
        <f t="shared" si="1"/>
        <v>31.8</v>
      </c>
      <c r="M13" s="40"/>
      <c r="N13" s="40"/>
      <c r="O13" s="40"/>
      <c r="P13" s="40">
        <v>15.9</v>
      </c>
      <c r="Q13" s="40"/>
      <c r="R13" s="40"/>
      <c r="S13" s="38">
        <v>2</v>
      </c>
      <c r="T13" s="12">
        <v>45.64</v>
      </c>
      <c r="U13" s="12">
        <f t="shared" si="2"/>
        <v>48.09</v>
      </c>
      <c r="V13" s="41">
        <f t="shared" si="3"/>
        <v>6.25</v>
      </c>
      <c r="W13" s="41">
        <f t="shared" si="4"/>
        <v>54.34</v>
      </c>
      <c r="X13" s="42">
        <v>100</v>
      </c>
      <c r="Y13" s="43">
        <f t="shared" si="5"/>
        <v>5434</v>
      </c>
      <c r="Z13" s="43" t="s">
        <v>79</v>
      </c>
      <c r="AA13" s="43" t="s">
        <v>53</v>
      </c>
      <c r="AB13" s="43">
        <f>ROUND(Y13*(20/100),2)</f>
        <v>1086.8</v>
      </c>
      <c r="AC13" s="43">
        <f t="shared" si="6"/>
        <v>6520.8</v>
      </c>
      <c r="AD13" s="21"/>
    </row>
    <row r="14" spans="1:30" s="14" customFormat="1" ht="16.5">
      <c r="A14" s="36">
        <v>3</v>
      </c>
      <c r="B14" s="37"/>
      <c r="C14" s="37" t="s">
        <v>81</v>
      </c>
      <c r="D14" s="38" t="s">
        <v>70</v>
      </c>
      <c r="E14" s="16" t="s">
        <v>31</v>
      </c>
      <c r="F14" s="11" t="s">
        <v>5</v>
      </c>
      <c r="G14" s="44" t="s">
        <v>125</v>
      </c>
      <c r="H14" s="45">
        <v>0.34027777777777773</v>
      </c>
      <c r="I14" s="45">
        <v>0.5729166666666666</v>
      </c>
      <c r="J14" s="37">
        <v>3</v>
      </c>
      <c r="K14" s="39">
        <f t="shared" si="0"/>
        <v>14.2</v>
      </c>
      <c r="L14" s="39">
        <f t="shared" si="1"/>
        <v>28.4</v>
      </c>
      <c r="M14" s="24"/>
      <c r="N14" s="24"/>
      <c r="O14" s="24"/>
      <c r="P14" s="24">
        <v>14.2</v>
      </c>
      <c r="Q14" s="24"/>
      <c r="R14" s="24"/>
      <c r="S14" s="25">
        <v>2</v>
      </c>
      <c r="T14" s="12"/>
      <c r="U14" s="12">
        <f t="shared" si="2"/>
        <v>44.52</v>
      </c>
      <c r="V14" s="41">
        <f t="shared" si="3"/>
        <v>5.79</v>
      </c>
      <c r="W14" s="41">
        <f t="shared" si="4"/>
        <v>50.31</v>
      </c>
      <c r="X14" s="42">
        <v>100</v>
      </c>
      <c r="Y14" s="43">
        <f t="shared" si="5"/>
        <v>5031</v>
      </c>
      <c r="Z14" s="43" t="s">
        <v>79</v>
      </c>
      <c r="AA14" s="43" t="s">
        <v>53</v>
      </c>
      <c r="AB14" s="43"/>
      <c r="AC14" s="43">
        <f t="shared" si="6"/>
        <v>5031</v>
      </c>
      <c r="AD14" s="21"/>
    </row>
    <row r="15" spans="1:30" s="14" customFormat="1" ht="16.5">
      <c r="A15" s="36">
        <v>4</v>
      </c>
      <c r="B15" s="37"/>
      <c r="C15" s="37" t="s">
        <v>81</v>
      </c>
      <c r="D15" s="38" t="s">
        <v>70</v>
      </c>
      <c r="E15" s="16" t="s">
        <v>31</v>
      </c>
      <c r="F15" s="11" t="s">
        <v>5</v>
      </c>
      <c r="G15" s="44" t="s">
        <v>128</v>
      </c>
      <c r="H15" s="45">
        <v>0.34027777777777773</v>
      </c>
      <c r="I15" s="45">
        <v>0.5729166666666666</v>
      </c>
      <c r="J15" s="37">
        <v>3</v>
      </c>
      <c r="K15" s="39">
        <f t="shared" si="0"/>
        <v>21</v>
      </c>
      <c r="L15" s="39">
        <f t="shared" si="1"/>
        <v>42</v>
      </c>
      <c r="M15" s="24"/>
      <c r="N15" s="24"/>
      <c r="O15" s="24"/>
      <c r="P15" s="24">
        <v>21</v>
      </c>
      <c r="Q15" s="24"/>
      <c r="R15" s="24"/>
      <c r="S15" s="25">
        <v>2</v>
      </c>
      <c r="T15" s="12"/>
      <c r="U15" s="12">
        <f t="shared" si="2"/>
        <v>58.8</v>
      </c>
      <c r="V15" s="41">
        <f t="shared" si="3"/>
        <v>7.64</v>
      </c>
      <c r="W15" s="41">
        <f t="shared" si="4"/>
        <v>66.44</v>
      </c>
      <c r="X15" s="42">
        <v>100</v>
      </c>
      <c r="Y15" s="43">
        <f t="shared" si="5"/>
        <v>6644</v>
      </c>
      <c r="Z15" s="43" t="s">
        <v>79</v>
      </c>
      <c r="AA15" s="43" t="s">
        <v>53</v>
      </c>
      <c r="AB15" s="43"/>
      <c r="AC15" s="43">
        <f t="shared" si="6"/>
        <v>6644</v>
      </c>
      <c r="AD15" s="21"/>
    </row>
    <row r="16" spans="1:30" s="14" customFormat="1" ht="16.5">
      <c r="A16" s="36">
        <v>5</v>
      </c>
      <c r="B16" s="37"/>
      <c r="C16" s="37" t="s">
        <v>81</v>
      </c>
      <c r="D16" s="38" t="s">
        <v>70</v>
      </c>
      <c r="E16" s="16" t="s">
        <v>126</v>
      </c>
      <c r="F16" s="11" t="s">
        <v>5</v>
      </c>
      <c r="G16" s="44" t="s">
        <v>127</v>
      </c>
      <c r="H16" s="45">
        <v>0.34027777777777773</v>
      </c>
      <c r="I16" s="45">
        <v>0.5729166666666666</v>
      </c>
      <c r="J16" s="37">
        <v>3</v>
      </c>
      <c r="K16" s="39">
        <f t="shared" si="0"/>
        <v>9.2</v>
      </c>
      <c r="L16" s="39">
        <f t="shared" si="1"/>
        <v>18.4</v>
      </c>
      <c r="M16" s="24"/>
      <c r="N16" s="24"/>
      <c r="O16" s="24"/>
      <c r="P16" s="24">
        <v>9.2</v>
      </c>
      <c r="Q16" s="24"/>
      <c r="R16" s="24"/>
      <c r="S16" s="25">
        <v>2</v>
      </c>
      <c r="T16" s="12"/>
      <c r="U16" s="12">
        <f t="shared" si="2"/>
        <v>34.02</v>
      </c>
      <c r="V16" s="41">
        <f t="shared" si="3"/>
        <v>4.42</v>
      </c>
      <c r="W16" s="41">
        <f t="shared" si="4"/>
        <v>38.440000000000005</v>
      </c>
      <c r="X16" s="42">
        <v>100</v>
      </c>
      <c r="Y16" s="43">
        <f t="shared" si="5"/>
        <v>3844</v>
      </c>
      <c r="Z16" s="43" t="s">
        <v>79</v>
      </c>
      <c r="AA16" s="43" t="s">
        <v>53</v>
      </c>
      <c r="AB16" s="43"/>
      <c r="AC16" s="43">
        <f t="shared" si="6"/>
        <v>3844</v>
      </c>
      <c r="AD16" s="21"/>
    </row>
    <row r="17" spans="1:30" s="14" customFormat="1" ht="24.75">
      <c r="A17" s="36">
        <v>6</v>
      </c>
      <c r="B17" s="37"/>
      <c r="C17" s="37" t="s">
        <v>81</v>
      </c>
      <c r="D17" s="38" t="s">
        <v>67</v>
      </c>
      <c r="E17" s="16" t="s">
        <v>145</v>
      </c>
      <c r="F17" s="11" t="s">
        <v>5</v>
      </c>
      <c r="G17" s="17" t="s">
        <v>146</v>
      </c>
      <c r="H17" s="26">
        <v>0.3333333333333333</v>
      </c>
      <c r="I17" s="26">
        <v>0.5694444444444444</v>
      </c>
      <c r="J17" s="16">
        <v>2</v>
      </c>
      <c r="K17" s="39">
        <f t="shared" si="0"/>
        <v>10.2</v>
      </c>
      <c r="L17" s="39">
        <f t="shared" si="1"/>
        <v>20.4</v>
      </c>
      <c r="M17" s="24"/>
      <c r="N17" s="24"/>
      <c r="O17" s="24"/>
      <c r="P17" s="24">
        <v>10.2</v>
      </c>
      <c r="Q17" s="24"/>
      <c r="R17" s="24"/>
      <c r="S17" s="25">
        <v>2</v>
      </c>
      <c r="T17" s="12"/>
      <c r="U17" s="12">
        <f t="shared" si="2"/>
        <v>36.12</v>
      </c>
      <c r="V17" s="41">
        <f t="shared" si="3"/>
        <v>4.7</v>
      </c>
      <c r="W17" s="41">
        <f t="shared" si="4"/>
        <v>40.82</v>
      </c>
      <c r="X17" s="42">
        <v>100</v>
      </c>
      <c r="Y17" s="43">
        <f t="shared" si="5"/>
        <v>4082</v>
      </c>
      <c r="Z17" s="43" t="s">
        <v>79</v>
      </c>
      <c r="AA17" s="43" t="s">
        <v>53</v>
      </c>
      <c r="AB17" s="43"/>
      <c r="AC17" s="43">
        <f t="shared" si="6"/>
        <v>4082</v>
      </c>
      <c r="AD17" s="21"/>
    </row>
    <row r="18" spans="1:30" s="14" customFormat="1" ht="16.5">
      <c r="A18" s="36">
        <v>7</v>
      </c>
      <c r="B18" s="37"/>
      <c r="C18" s="37" t="s">
        <v>81</v>
      </c>
      <c r="D18" s="38" t="s">
        <v>67</v>
      </c>
      <c r="E18" s="37" t="s">
        <v>36</v>
      </c>
      <c r="F18" s="11" t="s">
        <v>5</v>
      </c>
      <c r="G18" s="44" t="s">
        <v>138</v>
      </c>
      <c r="H18" s="45">
        <v>0.34375</v>
      </c>
      <c r="I18" s="45">
        <v>0.5729166666666666</v>
      </c>
      <c r="J18" s="37">
        <v>3</v>
      </c>
      <c r="K18" s="39">
        <f t="shared" si="0"/>
        <v>3.4</v>
      </c>
      <c r="L18" s="39">
        <f t="shared" si="1"/>
        <v>6.8</v>
      </c>
      <c r="M18" s="24"/>
      <c r="N18" s="24"/>
      <c r="O18" s="24"/>
      <c r="P18" s="24">
        <v>3.4</v>
      </c>
      <c r="Q18" s="24"/>
      <c r="R18" s="24"/>
      <c r="S18" s="25">
        <v>2</v>
      </c>
      <c r="T18" s="12"/>
      <c r="U18" s="12">
        <f t="shared" si="2"/>
        <v>21.84</v>
      </c>
      <c r="V18" s="41">
        <f t="shared" si="3"/>
        <v>2.84</v>
      </c>
      <c r="W18" s="41">
        <f t="shared" si="4"/>
        <v>24.68</v>
      </c>
      <c r="X18" s="42">
        <v>100</v>
      </c>
      <c r="Y18" s="43">
        <f t="shared" si="5"/>
        <v>2468</v>
      </c>
      <c r="Z18" s="43" t="s">
        <v>79</v>
      </c>
      <c r="AA18" s="43" t="s">
        <v>53</v>
      </c>
      <c r="AB18" s="43"/>
      <c r="AC18" s="43">
        <f t="shared" si="6"/>
        <v>2468</v>
      </c>
      <c r="AD18" s="21"/>
    </row>
    <row r="19" spans="1:30" s="14" customFormat="1" ht="16.5">
      <c r="A19" s="36">
        <v>8</v>
      </c>
      <c r="B19" s="37"/>
      <c r="C19" s="37" t="s">
        <v>81</v>
      </c>
      <c r="D19" s="38" t="s">
        <v>67</v>
      </c>
      <c r="E19" s="46" t="s">
        <v>139</v>
      </c>
      <c r="F19" s="11" t="s">
        <v>5</v>
      </c>
      <c r="G19" s="47" t="s">
        <v>140</v>
      </c>
      <c r="H19" s="48">
        <v>0.34375</v>
      </c>
      <c r="I19" s="48">
        <v>0.5729166666666666</v>
      </c>
      <c r="J19" s="46">
        <v>3</v>
      </c>
      <c r="K19" s="39">
        <f t="shared" si="0"/>
        <v>4.7</v>
      </c>
      <c r="L19" s="39">
        <f t="shared" si="1"/>
        <v>9.4</v>
      </c>
      <c r="M19" s="27"/>
      <c r="N19" s="27"/>
      <c r="O19" s="27"/>
      <c r="P19" s="27">
        <v>4.7</v>
      </c>
      <c r="Q19" s="27"/>
      <c r="R19" s="27"/>
      <c r="S19" s="25">
        <v>2</v>
      </c>
      <c r="T19" s="12"/>
      <c r="U19" s="12">
        <f t="shared" si="2"/>
        <v>24.57</v>
      </c>
      <c r="V19" s="41">
        <f t="shared" si="3"/>
        <v>3.19</v>
      </c>
      <c r="W19" s="41">
        <f t="shared" si="4"/>
        <v>27.76</v>
      </c>
      <c r="X19" s="42">
        <v>100</v>
      </c>
      <c r="Y19" s="43">
        <f t="shared" si="5"/>
        <v>2776</v>
      </c>
      <c r="Z19" s="43" t="s">
        <v>79</v>
      </c>
      <c r="AA19" s="43" t="s">
        <v>53</v>
      </c>
      <c r="AB19" s="43"/>
      <c r="AC19" s="43">
        <f t="shared" si="6"/>
        <v>2776</v>
      </c>
      <c r="AD19" s="21"/>
    </row>
    <row r="20" spans="1:30" s="14" customFormat="1" ht="16.5">
      <c r="A20" s="36">
        <v>9</v>
      </c>
      <c r="B20" s="36" t="s">
        <v>9</v>
      </c>
      <c r="C20" s="36" t="s">
        <v>82</v>
      </c>
      <c r="D20" s="38" t="s">
        <v>68</v>
      </c>
      <c r="E20" s="38" t="s">
        <v>99</v>
      </c>
      <c r="F20" s="11" t="s">
        <v>5</v>
      </c>
      <c r="G20" s="49" t="s">
        <v>101</v>
      </c>
      <c r="H20" s="50"/>
      <c r="I20" s="50">
        <v>0.6666666666666666</v>
      </c>
      <c r="J20" s="38">
        <v>3</v>
      </c>
      <c r="K20" s="39">
        <f t="shared" si="0"/>
        <v>3.4</v>
      </c>
      <c r="L20" s="39"/>
      <c r="M20" s="12"/>
      <c r="N20" s="39"/>
      <c r="O20" s="39">
        <v>3.4</v>
      </c>
      <c r="P20" s="39"/>
      <c r="Q20" s="39"/>
      <c r="R20" s="39"/>
      <c r="S20" s="38">
        <v>1</v>
      </c>
      <c r="T20" s="12">
        <v>10.34</v>
      </c>
      <c r="U20" s="12">
        <f t="shared" si="2"/>
        <v>10.56</v>
      </c>
      <c r="V20" s="41">
        <f t="shared" si="3"/>
        <v>1.37</v>
      </c>
      <c r="W20" s="41">
        <f t="shared" si="4"/>
        <v>11.93</v>
      </c>
      <c r="X20" s="42">
        <v>109</v>
      </c>
      <c r="Y20" s="43">
        <f t="shared" si="5"/>
        <v>1300.37</v>
      </c>
      <c r="Z20" s="43" t="s">
        <v>79</v>
      </c>
      <c r="AA20" s="43" t="s">
        <v>53</v>
      </c>
      <c r="AB20" s="43">
        <f>ROUND(Y20*(20/100),2)</f>
        <v>260.07</v>
      </c>
      <c r="AC20" s="43">
        <f t="shared" si="6"/>
        <v>1560.4399999999998</v>
      </c>
      <c r="AD20" s="21"/>
    </row>
    <row r="21" spans="1:30" s="14" customFormat="1" ht="16.5">
      <c r="A21" s="36">
        <v>10</v>
      </c>
      <c r="B21" s="37"/>
      <c r="C21" s="37" t="s">
        <v>81</v>
      </c>
      <c r="D21" s="38" t="s">
        <v>67</v>
      </c>
      <c r="E21" s="37" t="s">
        <v>139</v>
      </c>
      <c r="F21" s="11" t="s">
        <v>5</v>
      </c>
      <c r="G21" s="44" t="s">
        <v>141</v>
      </c>
      <c r="H21" s="45">
        <v>0.34375</v>
      </c>
      <c r="I21" s="45">
        <v>0.5729166666666666</v>
      </c>
      <c r="J21" s="37">
        <v>4</v>
      </c>
      <c r="K21" s="39">
        <f t="shared" si="0"/>
        <v>12</v>
      </c>
      <c r="L21" s="39">
        <f aca="true" t="shared" si="7" ref="L21:L27">K21*S21</f>
        <v>24</v>
      </c>
      <c r="M21" s="24"/>
      <c r="N21" s="24"/>
      <c r="O21" s="24"/>
      <c r="P21" s="24">
        <v>12</v>
      </c>
      <c r="Q21" s="24"/>
      <c r="R21" s="24"/>
      <c r="S21" s="25">
        <v>2</v>
      </c>
      <c r="T21" s="12"/>
      <c r="U21" s="12">
        <f t="shared" si="2"/>
        <v>39.9</v>
      </c>
      <c r="V21" s="41">
        <f t="shared" si="3"/>
        <v>5.19</v>
      </c>
      <c r="W21" s="41">
        <f t="shared" si="4"/>
        <v>45.089999999999996</v>
      </c>
      <c r="X21" s="42">
        <v>100</v>
      </c>
      <c r="Y21" s="43">
        <f t="shared" si="5"/>
        <v>4509</v>
      </c>
      <c r="Z21" s="43" t="s">
        <v>79</v>
      </c>
      <c r="AA21" s="43" t="s">
        <v>53</v>
      </c>
      <c r="AB21" s="43"/>
      <c r="AC21" s="43">
        <f t="shared" si="6"/>
        <v>4509</v>
      </c>
      <c r="AD21" s="21"/>
    </row>
    <row r="22" spans="1:30" s="14" customFormat="1" ht="24.75">
      <c r="A22" s="36">
        <v>11</v>
      </c>
      <c r="B22" s="37"/>
      <c r="C22" s="37" t="s">
        <v>81</v>
      </c>
      <c r="D22" s="38" t="s">
        <v>67</v>
      </c>
      <c r="E22" s="37" t="s">
        <v>142</v>
      </c>
      <c r="F22" s="11" t="s">
        <v>5</v>
      </c>
      <c r="G22" s="44" t="s">
        <v>143</v>
      </c>
      <c r="H22" s="45">
        <v>0.34375</v>
      </c>
      <c r="I22" s="45">
        <v>0.5729166666666666</v>
      </c>
      <c r="J22" s="37">
        <v>4</v>
      </c>
      <c r="K22" s="39">
        <f t="shared" si="0"/>
        <v>8.2</v>
      </c>
      <c r="L22" s="39">
        <f t="shared" si="7"/>
        <v>16.4</v>
      </c>
      <c r="M22" s="24"/>
      <c r="N22" s="24"/>
      <c r="O22" s="24"/>
      <c r="P22" s="24">
        <v>8.2</v>
      </c>
      <c r="Q22" s="24"/>
      <c r="R22" s="24"/>
      <c r="S22" s="25">
        <v>2</v>
      </c>
      <c r="T22" s="12"/>
      <c r="U22" s="12">
        <f t="shared" si="2"/>
        <v>31.92</v>
      </c>
      <c r="V22" s="41">
        <f t="shared" si="3"/>
        <v>4.15</v>
      </c>
      <c r="W22" s="41">
        <f t="shared" si="4"/>
        <v>36.07</v>
      </c>
      <c r="X22" s="42">
        <v>100</v>
      </c>
      <c r="Y22" s="43">
        <f t="shared" si="5"/>
        <v>3607</v>
      </c>
      <c r="Z22" s="43" t="s">
        <v>79</v>
      </c>
      <c r="AA22" s="43" t="s">
        <v>53</v>
      </c>
      <c r="AB22" s="43"/>
      <c r="AC22" s="43">
        <f t="shared" si="6"/>
        <v>3607</v>
      </c>
      <c r="AD22" s="21"/>
    </row>
    <row r="23" spans="1:30" s="14" customFormat="1" ht="16.5">
      <c r="A23" s="36">
        <v>12</v>
      </c>
      <c r="B23" s="36"/>
      <c r="C23" s="36" t="s">
        <v>81</v>
      </c>
      <c r="D23" s="38" t="s">
        <v>67</v>
      </c>
      <c r="E23" s="16" t="s">
        <v>119</v>
      </c>
      <c r="F23" s="11" t="s">
        <v>5</v>
      </c>
      <c r="G23" s="44" t="s">
        <v>135</v>
      </c>
      <c r="H23" s="45">
        <v>0.3333333333333333</v>
      </c>
      <c r="I23" s="45">
        <v>0.5833333333333334</v>
      </c>
      <c r="J23" s="37">
        <v>3</v>
      </c>
      <c r="K23" s="39">
        <f t="shared" si="0"/>
        <v>21.5</v>
      </c>
      <c r="L23" s="39">
        <f t="shared" si="7"/>
        <v>43</v>
      </c>
      <c r="M23" s="24"/>
      <c r="N23" s="24"/>
      <c r="O23" s="24"/>
      <c r="P23" s="24">
        <v>21.5</v>
      </c>
      <c r="Q23" s="24"/>
      <c r="R23" s="24"/>
      <c r="S23" s="25">
        <v>2</v>
      </c>
      <c r="T23" s="12"/>
      <c r="U23" s="12">
        <f t="shared" si="2"/>
        <v>59.85</v>
      </c>
      <c r="V23" s="41">
        <f t="shared" si="3"/>
        <v>7.78</v>
      </c>
      <c r="W23" s="41">
        <f t="shared" si="4"/>
        <v>67.63</v>
      </c>
      <c r="X23" s="42">
        <v>100</v>
      </c>
      <c r="Y23" s="43">
        <f t="shared" si="5"/>
        <v>6763</v>
      </c>
      <c r="Z23" s="43" t="s">
        <v>79</v>
      </c>
      <c r="AA23" s="43" t="s">
        <v>53</v>
      </c>
      <c r="AB23" s="43"/>
      <c r="AC23" s="43">
        <f t="shared" si="6"/>
        <v>6763</v>
      </c>
      <c r="AD23" s="21"/>
    </row>
    <row r="24" spans="1:30" s="14" customFormat="1" ht="16.5">
      <c r="A24" s="36">
        <v>13</v>
      </c>
      <c r="B24" s="36"/>
      <c r="C24" s="36" t="s">
        <v>81</v>
      </c>
      <c r="D24" s="38" t="s">
        <v>67</v>
      </c>
      <c r="E24" s="16" t="s">
        <v>119</v>
      </c>
      <c r="F24" s="11" t="s">
        <v>5</v>
      </c>
      <c r="G24" s="44" t="s">
        <v>136</v>
      </c>
      <c r="H24" s="45">
        <v>0.3333333333333333</v>
      </c>
      <c r="I24" s="45">
        <v>0.5833333333333334</v>
      </c>
      <c r="J24" s="37">
        <v>4</v>
      </c>
      <c r="K24" s="39">
        <f t="shared" si="0"/>
        <v>19.9</v>
      </c>
      <c r="L24" s="39">
        <f t="shared" si="7"/>
        <v>39.8</v>
      </c>
      <c r="M24" s="24"/>
      <c r="N24" s="24"/>
      <c r="O24" s="24"/>
      <c r="P24" s="24">
        <v>19.9</v>
      </c>
      <c r="Q24" s="24"/>
      <c r="R24" s="24"/>
      <c r="S24" s="25">
        <v>2</v>
      </c>
      <c r="T24" s="12"/>
      <c r="U24" s="12">
        <f t="shared" si="2"/>
        <v>56.49</v>
      </c>
      <c r="V24" s="41">
        <f t="shared" si="3"/>
        <v>7.34</v>
      </c>
      <c r="W24" s="41">
        <f t="shared" si="4"/>
        <v>63.83</v>
      </c>
      <c r="X24" s="42">
        <v>100</v>
      </c>
      <c r="Y24" s="43">
        <f t="shared" si="5"/>
        <v>6383</v>
      </c>
      <c r="Z24" s="43" t="s">
        <v>79</v>
      </c>
      <c r="AA24" s="43" t="s">
        <v>53</v>
      </c>
      <c r="AB24" s="43"/>
      <c r="AC24" s="43">
        <f t="shared" si="6"/>
        <v>6383</v>
      </c>
      <c r="AD24" s="21"/>
    </row>
    <row r="25" spans="1:30" s="14" customFormat="1" ht="16.5">
      <c r="A25" s="36">
        <v>14</v>
      </c>
      <c r="B25" s="37"/>
      <c r="C25" s="37" t="s">
        <v>81</v>
      </c>
      <c r="D25" s="38" t="s">
        <v>67</v>
      </c>
      <c r="E25" s="16" t="s">
        <v>119</v>
      </c>
      <c r="F25" s="11" t="s">
        <v>5</v>
      </c>
      <c r="G25" s="44" t="s">
        <v>137</v>
      </c>
      <c r="H25" s="45">
        <v>0.3333333333333333</v>
      </c>
      <c r="I25" s="45">
        <v>0.5833333333333334</v>
      </c>
      <c r="J25" s="37">
        <v>4</v>
      </c>
      <c r="K25" s="39">
        <f t="shared" si="0"/>
        <v>24</v>
      </c>
      <c r="L25" s="39">
        <f t="shared" si="7"/>
        <v>48</v>
      </c>
      <c r="M25" s="24"/>
      <c r="N25" s="24"/>
      <c r="O25" s="24"/>
      <c r="P25" s="24">
        <v>24</v>
      </c>
      <c r="Q25" s="24"/>
      <c r="R25" s="24"/>
      <c r="S25" s="25">
        <v>2</v>
      </c>
      <c r="T25" s="12"/>
      <c r="U25" s="12">
        <f t="shared" si="2"/>
        <v>65.1</v>
      </c>
      <c r="V25" s="41">
        <f t="shared" si="3"/>
        <v>8.46</v>
      </c>
      <c r="W25" s="41">
        <f t="shared" si="4"/>
        <v>73.56</v>
      </c>
      <c r="X25" s="42">
        <v>100</v>
      </c>
      <c r="Y25" s="43">
        <f t="shared" si="5"/>
        <v>7356</v>
      </c>
      <c r="Z25" s="43" t="s">
        <v>79</v>
      </c>
      <c r="AA25" s="43" t="s">
        <v>53</v>
      </c>
      <c r="AB25" s="43"/>
      <c r="AC25" s="43">
        <f t="shared" si="6"/>
        <v>7356</v>
      </c>
      <c r="AD25" s="21"/>
    </row>
    <row r="26" spans="1:30" s="14" customFormat="1" ht="16.5">
      <c r="A26" s="36">
        <v>15</v>
      </c>
      <c r="B26" s="36"/>
      <c r="C26" s="36" t="s">
        <v>81</v>
      </c>
      <c r="D26" s="38" t="s">
        <v>67</v>
      </c>
      <c r="E26" s="16" t="s">
        <v>132</v>
      </c>
      <c r="F26" s="11" t="s">
        <v>5</v>
      </c>
      <c r="G26" s="17" t="s">
        <v>133</v>
      </c>
      <c r="H26" s="45">
        <v>0.3333333333333333</v>
      </c>
      <c r="I26" s="45">
        <v>0.5833333333333334</v>
      </c>
      <c r="J26" s="16">
        <v>4</v>
      </c>
      <c r="K26" s="39">
        <f t="shared" si="0"/>
        <v>14.7</v>
      </c>
      <c r="L26" s="39">
        <f t="shared" si="7"/>
        <v>29.4</v>
      </c>
      <c r="M26" s="24"/>
      <c r="N26" s="24"/>
      <c r="O26" s="24"/>
      <c r="P26" s="24">
        <v>14.7</v>
      </c>
      <c r="Q26" s="24"/>
      <c r="R26" s="24"/>
      <c r="S26" s="25">
        <v>2</v>
      </c>
      <c r="T26" s="12"/>
      <c r="U26" s="12">
        <f t="shared" si="2"/>
        <v>45.57</v>
      </c>
      <c r="V26" s="41">
        <f t="shared" si="3"/>
        <v>5.92</v>
      </c>
      <c r="W26" s="41">
        <f t="shared" si="4"/>
        <v>51.49</v>
      </c>
      <c r="X26" s="42">
        <v>100</v>
      </c>
      <c r="Y26" s="43">
        <f t="shared" si="5"/>
        <v>5149</v>
      </c>
      <c r="Z26" s="43" t="s">
        <v>79</v>
      </c>
      <c r="AA26" s="43" t="s">
        <v>53</v>
      </c>
      <c r="AB26" s="43"/>
      <c r="AC26" s="43">
        <f t="shared" si="6"/>
        <v>5149</v>
      </c>
      <c r="AD26" s="21"/>
    </row>
    <row r="27" spans="1:30" s="14" customFormat="1" ht="33">
      <c r="A27" s="36">
        <v>16</v>
      </c>
      <c r="B27" s="36"/>
      <c r="C27" s="36" t="s">
        <v>81</v>
      </c>
      <c r="D27" s="38" t="s">
        <v>67</v>
      </c>
      <c r="E27" s="16" t="s">
        <v>129</v>
      </c>
      <c r="F27" s="11" t="s">
        <v>5</v>
      </c>
      <c r="G27" s="44" t="s">
        <v>130</v>
      </c>
      <c r="H27" s="45">
        <v>0.3333333333333333</v>
      </c>
      <c r="I27" s="45">
        <v>0.5833333333333334</v>
      </c>
      <c r="J27" s="37">
        <v>4</v>
      </c>
      <c r="K27" s="39">
        <f t="shared" si="0"/>
        <v>14.8</v>
      </c>
      <c r="L27" s="39">
        <f t="shared" si="7"/>
        <v>29.6</v>
      </c>
      <c r="M27" s="24"/>
      <c r="N27" s="24"/>
      <c r="O27" s="24"/>
      <c r="P27" s="24">
        <v>14.8</v>
      </c>
      <c r="Q27" s="24"/>
      <c r="R27" s="24"/>
      <c r="S27" s="25">
        <v>2</v>
      </c>
      <c r="T27" s="12"/>
      <c r="U27" s="12">
        <f t="shared" si="2"/>
        <v>45.78</v>
      </c>
      <c r="V27" s="41">
        <f t="shared" si="3"/>
        <v>5.95</v>
      </c>
      <c r="W27" s="41">
        <f t="shared" si="4"/>
        <v>51.730000000000004</v>
      </c>
      <c r="X27" s="42">
        <v>100</v>
      </c>
      <c r="Y27" s="43">
        <f t="shared" si="5"/>
        <v>5173</v>
      </c>
      <c r="Z27" s="43" t="s">
        <v>79</v>
      </c>
      <c r="AA27" s="43" t="s">
        <v>53</v>
      </c>
      <c r="AB27" s="43"/>
      <c r="AC27" s="43">
        <f t="shared" si="6"/>
        <v>5173</v>
      </c>
      <c r="AD27" s="21"/>
    </row>
    <row r="28" spans="1:30" s="14" customFormat="1" ht="16.5">
      <c r="A28" s="36">
        <v>17</v>
      </c>
      <c r="B28" s="36" t="s">
        <v>43</v>
      </c>
      <c r="C28" s="11" t="s">
        <v>82</v>
      </c>
      <c r="D28" s="38" t="s">
        <v>68</v>
      </c>
      <c r="E28" s="13" t="s">
        <v>11</v>
      </c>
      <c r="F28" s="11" t="s">
        <v>5</v>
      </c>
      <c r="G28" s="15" t="s">
        <v>107</v>
      </c>
      <c r="H28" s="22">
        <v>0.3333333333333333</v>
      </c>
      <c r="I28" s="22">
        <v>0.6666666666666666</v>
      </c>
      <c r="J28" s="13">
        <v>1</v>
      </c>
      <c r="K28" s="39">
        <f t="shared" si="0"/>
        <v>13.4</v>
      </c>
      <c r="L28" s="39"/>
      <c r="M28" s="51"/>
      <c r="N28" s="51"/>
      <c r="O28" s="51"/>
      <c r="P28" s="51">
        <v>13.4</v>
      </c>
      <c r="Q28" s="51"/>
      <c r="R28" s="51"/>
      <c r="S28" s="38">
        <v>1</v>
      </c>
      <c r="T28" s="12">
        <v>21.4</v>
      </c>
      <c r="U28" s="12">
        <f t="shared" si="2"/>
        <v>21.42</v>
      </c>
      <c r="V28" s="41">
        <f t="shared" si="3"/>
        <v>2.78</v>
      </c>
      <c r="W28" s="41">
        <f t="shared" si="4"/>
        <v>24.200000000000003</v>
      </c>
      <c r="X28" s="42">
        <v>109</v>
      </c>
      <c r="Y28" s="43">
        <f t="shared" si="5"/>
        <v>2637.8</v>
      </c>
      <c r="Z28" s="43" t="s">
        <v>79</v>
      </c>
      <c r="AA28" s="43" t="s">
        <v>53</v>
      </c>
      <c r="AB28" s="43">
        <f>ROUND(Y28*(20/100),2)</f>
        <v>527.56</v>
      </c>
      <c r="AC28" s="43">
        <f t="shared" si="6"/>
        <v>3165.36</v>
      </c>
      <c r="AD28" s="21"/>
    </row>
    <row r="29" spans="1:30" s="14" customFormat="1" ht="33">
      <c r="A29" s="36">
        <v>18</v>
      </c>
      <c r="B29" s="36" t="s">
        <v>6</v>
      </c>
      <c r="C29" s="36" t="s">
        <v>81</v>
      </c>
      <c r="D29" s="38" t="s">
        <v>67</v>
      </c>
      <c r="E29" s="16" t="s">
        <v>115</v>
      </c>
      <c r="F29" s="11" t="s">
        <v>5</v>
      </c>
      <c r="G29" s="17" t="s">
        <v>118</v>
      </c>
      <c r="H29" s="45">
        <v>0.3333333333333333</v>
      </c>
      <c r="I29" s="45">
        <v>0.5833333333333334</v>
      </c>
      <c r="J29" s="16">
        <v>4</v>
      </c>
      <c r="K29" s="39">
        <f t="shared" si="0"/>
        <v>20</v>
      </c>
      <c r="L29" s="39">
        <f>K29*S29</f>
        <v>40</v>
      </c>
      <c r="M29" s="40"/>
      <c r="N29" s="40"/>
      <c r="O29" s="40"/>
      <c r="P29" s="40">
        <v>20</v>
      </c>
      <c r="Q29" s="40"/>
      <c r="R29" s="40"/>
      <c r="S29" s="38">
        <v>2</v>
      </c>
      <c r="T29" s="12">
        <v>63.8</v>
      </c>
      <c r="U29" s="12">
        <f t="shared" si="2"/>
        <v>56.7</v>
      </c>
      <c r="V29" s="41">
        <f t="shared" si="3"/>
        <v>7.37</v>
      </c>
      <c r="W29" s="41">
        <f t="shared" si="4"/>
        <v>64.07000000000001</v>
      </c>
      <c r="X29" s="42">
        <v>100</v>
      </c>
      <c r="Y29" s="43">
        <f t="shared" si="5"/>
        <v>6407</v>
      </c>
      <c r="Z29" s="43" t="s">
        <v>79</v>
      </c>
      <c r="AA29" s="43" t="s">
        <v>53</v>
      </c>
      <c r="AB29" s="43">
        <f>ROUND(Y29*(20/100),2)</f>
        <v>1281.4</v>
      </c>
      <c r="AC29" s="43">
        <f t="shared" si="6"/>
        <v>7688.4</v>
      </c>
      <c r="AD29" s="21"/>
    </row>
    <row r="30" spans="1:30" s="14" customFormat="1" ht="33">
      <c r="A30" s="36">
        <v>19</v>
      </c>
      <c r="B30" s="37" t="s">
        <v>34</v>
      </c>
      <c r="C30" s="37" t="s">
        <v>81</v>
      </c>
      <c r="D30" s="38" t="s">
        <v>67</v>
      </c>
      <c r="E30" s="16" t="s">
        <v>115</v>
      </c>
      <c r="F30" s="11" t="s">
        <v>5</v>
      </c>
      <c r="G30" s="44" t="s">
        <v>120</v>
      </c>
      <c r="H30" s="45">
        <v>0.3333333333333333</v>
      </c>
      <c r="I30" s="45">
        <v>0.5833333333333334</v>
      </c>
      <c r="J30" s="37">
        <v>4</v>
      </c>
      <c r="K30" s="39">
        <f t="shared" si="0"/>
        <v>19.8</v>
      </c>
      <c r="L30" s="39">
        <f>K30*S30</f>
        <v>39.6</v>
      </c>
      <c r="M30" s="40"/>
      <c r="N30" s="40"/>
      <c r="O30" s="40"/>
      <c r="P30" s="40">
        <v>19.8</v>
      </c>
      <c r="Q30" s="40"/>
      <c r="R30" s="40"/>
      <c r="S30" s="38">
        <v>2</v>
      </c>
      <c r="T30" s="12">
        <v>57.05</v>
      </c>
      <c r="U30" s="12">
        <f t="shared" si="2"/>
        <v>56.28</v>
      </c>
      <c r="V30" s="41">
        <f t="shared" si="3"/>
        <v>7.32</v>
      </c>
      <c r="W30" s="41">
        <f t="shared" si="4"/>
        <v>63.6</v>
      </c>
      <c r="X30" s="42">
        <v>100</v>
      </c>
      <c r="Y30" s="43">
        <f t="shared" si="5"/>
        <v>6360</v>
      </c>
      <c r="Z30" s="43" t="s">
        <v>79</v>
      </c>
      <c r="AA30" s="43" t="s">
        <v>53</v>
      </c>
      <c r="AB30" s="43">
        <f>ROUND(Y30*(20/100),2)</f>
        <v>1272</v>
      </c>
      <c r="AC30" s="43">
        <f t="shared" si="6"/>
        <v>7632</v>
      </c>
      <c r="AD30" s="21"/>
    </row>
    <row r="31" spans="1:30" s="14" customFormat="1" ht="33">
      <c r="A31" s="36">
        <v>20</v>
      </c>
      <c r="B31" s="37" t="s">
        <v>35</v>
      </c>
      <c r="C31" s="37" t="s">
        <v>81</v>
      </c>
      <c r="D31" s="38" t="s">
        <v>67</v>
      </c>
      <c r="E31" s="16" t="s">
        <v>115</v>
      </c>
      <c r="F31" s="11" t="s">
        <v>5</v>
      </c>
      <c r="G31" s="44" t="s">
        <v>123</v>
      </c>
      <c r="H31" s="45">
        <v>0.3333333333333333</v>
      </c>
      <c r="I31" s="45">
        <v>0.5833333333333334</v>
      </c>
      <c r="J31" s="37">
        <v>4</v>
      </c>
      <c r="K31" s="39">
        <f t="shared" si="0"/>
        <v>9.7</v>
      </c>
      <c r="L31" s="39">
        <f>K31*S31</f>
        <v>19.4</v>
      </c>
      <c r="M31" s="40"/>
      <c r="N31" s="40"/>
      <c r="O31" s="40"/>
      <c r="P31" s="40">
        <v>9.7</v>
      </c>
      <c r="Q31" s="40"/>
      <c r="R31" s="40"/>
      <c r="S31" s="38">
        <v>2</v>
      </c>
      <c r="T31" s="12">
        <v>28.53</v>
      </c>
      <c r="U31" s="12">
        <f t="shared" si="2"/>
        <v>35.07</v>
      </c>
      <c r="V31" s="41">
        <f t="shared" si="3"/>
        <v>4.56</v>
      </c>
      <c r="W31" s="41">
        <f t="shared" si="4"/>
        <v>39.63</v>
      </c>
      <c r="X31" s="42">
        <v>100</v>
      </c>
      <c r="Y31" s="43">
        <f t="shared" si="5"/>
        <v>3963</v>
      </c>
      <c r="Z31" s="43" t="s">
        <v>79</v>
      </c>
      <c r="AA31" s="43" t="s">
        <v>53</v>
      </c>
      <c r="AB31" s="43">
        <f>ROUND(Y31*(20/100),2)</f>
        <v>792.6</v>
      </c>
      <c r="AC31" s="43">
        <f t="shared" si="6"/>
        <v>4755.6</v>
      </c>
      <c r="AD31" s="21"/>
    </row>
    <row r="32" spans="1:30" s="14" customFormat="1" ht="33">
      <c r="A32" s="36">
        <v>21</v>
      </c>
      <c r="B32" s="36"/>
      <c r="C32" s="36" t="s">
        <v>81</v>
      </c>
      <c r="D32" s="38" t="s">
        <v>67</v>
      </c>
      <c r="E32" s="16" t="s">
        <v>115</v>
      </c>
      <c r="F32" s="11" t="s">
        <v>5</v>
      </c>
      <c r="G32" s="44" t="s">
        <v>134</v>
      </c>
      <c r="H32" s="45">
        <v>0.3333333333333333</v>
      </c>
      <c r="I32" s="45">
        <v>0.5833333333333334</v>
      </c>
      <c r="J32" s="37">
        <v>4</v>
      </c>
      <c r="K32" s="39">
        <f t="shared" si="0"/>
        <v>16</v>
      </c>
      <c r="L32" s="39">
        <f>K32*S32</f>
        <v>32</v>
      </c>
      <c r="M32" s="24"/>
      <c r="N32" s="24"/>
      <c r="O32" s="24"/>
      <c r="P32" s="24">
        <v>16</v>
      </c>
      <c r="Q32" s="24"/>
      <c r="R32" s="24"/>
      <c r="S32" s="25">
        <v>2</v>
      </c>
      <c r="T32" s="12"/>
      <c r="U32" s="12">
        <f t="shared" si="2"/>
        <v>48.3</v>
      </c>
      <c r="V32" s="41">
        <f t="shared" si="3"/>
        <v>6.28</v>
      </c>
      <c r="W32" s="41">
        <f t="shared" si="4"/>
        <v>54.58</v>
      </c>
      <c r="X32" s="42">
        <v>100</v>
      </c>
      <c r="Y32" s="43">
        <f t="shared" si="5"/>
        <v>5458</v>
      </c>
      <c r="Z32" s="43" t="s">
        <v>79</v>
      </c>
      <c r="AA32" s="43" t="s">
        <v>53</v>
      </c>
      <c r="AB32" s="43"/>
      <c r="AC32" s="43">
        <f t="shared" si="6"/>
        <v>5458</v>
      </c>
      <c r="AD32" s="21"/>
    </row>
    <row r="33" spans="1:30" s="14" customFormat="1" ht="24.75">
      <c r="A33" s="36">
        <v>22</v>
      </c>
      <c r="B33" s="36" t="s">
        <v>7</v>
      </c>
      <c r="C33" s="52" t="s">
        <v>81</v>
      </c>
      <c r="D33" s="38" t="s">
        <v>67</v>
      </c>
      <c r="E33" s="16" t="s">
        <v>122</v>
      </c>
      <c r="F33" s="11" t="s">
        <v>5</v>
      </c>
      <c r="G33" s="44" t="s">
        <v>121</v>
      </c>
      <c r="H33" s="45">
        <v>0.3333333333333333</v>
      </c>
      <c r="I33" s="45">
        <v>0.5833333333333334</v>
      </c>
      <c r="J33" s="37">
        <v>2</v>
      </c>
      <c r="K33" s="39">
        <f t="shared" si="0"/>
        <v>19</v>
      </c>
      <c r="L33" s="39">
        <f>K33*S33</f>
        <v>38</v>
      </c>
      <c r="M33" s="40"/>
      <c r="N33" s="40"/>
      <c r="O33" s="40"/>
      <c r="P33" s="40">
        <v>19</v>
      </c>
      <c r="Q33" s="40"/>
      <c r="R33" s="40"/>
      <c r="S33" s="38">
        <v>2</v>
      </c>
      <c r="T33" s="12">
        <v>61.33</v>
      </c>
      <c r="U33" s="12">
        <f t="shared" si="2"/>
        <v>54.6</v>
      </c>
      <c r="V33" s="41">
        <f t="shared" si="3"/>
        <v>7.1</v>
      </c>
      <c r="W33" s="41">
        <f t="shared" si="4"/>
        <v>61.7</v>
      </c>
      <c r="X33" s="42">
        <v>100</v>
      </c>
      <c r="Y33" s="43">
        <f t="shared" si="5"/>
        <v>6170</v>
      </c>
      <c r="Z33" s="43" t="s">
        <v>79</v>
      </c>
      <c r="AA33" s="43" t="s">
        <v>53</v>
      </c>
      <c r="AB33" s="43">
        <f>ROUND(Y33*(20/100),2)</f>
        <v>1234</v>
      </c>
      <c r="AC33" s="43">
        <f t="shared" si="6"/>
        <v>7404</v>
      </c>
      <c r="AD33" s="21"/>
    </row>
    <row r="34" spans="1:30" s="14" customFormat="1" ht="16.5">
      <c r="A34" s="36">
        <v>23</v>
      </c>
      <c r="B34" s="36" t="s">
        <v>18</v>
      </c>
      <c r="C34" s="52" t="s">
        <v>82</v>
      </c>
      <c r="D34" s="38" t="s">
        <v>68</v>
      </c>
      <c r="E34" s="11" t="s">
        <v>17</v>
      </c>
      <c r="F34" s="11" t="s">
        <v>5</v>
      </c>
      <c r="G34" s="53" t="s">
        <v>98</v>
      </c>
      <c r="H34" s="50">
        <v>0.34027777777777773</v>
      </c>
      <c r="I34" s="50">
        <v>0.6770833333333334</v>
      </c>
      <c r="J34" s="11">
        <v>3</v>
      </c>
      <c r="K34" s="39">
        <f t="shared" si="0"/>
        <v>10.64</v>
      </c>
      <c r="L34" s="39"/>
      <c r="M34" s="51"/>
      <c r="N34" s="51"/>
      <c r="O34" s="51"/>
      <c r="P34" s="51">
        <v>10.64</v>
      </c>
      <c r="Q34" s="51"/>
      <c r="R34" s="51"/>
      <c r="S34" s="38">
        <v>1</v>
      </c>
      <c r="T34" s="12">
        <v>18.14</v>
      </c>
      <c r="U34" s="12">
        <f t="shared" si="2"/>
        <v>18.52</v>
      </c>
      <c r="V34" s="41">
        <f t="shared" si="3"/>
        <v>2.41</v>
      </c>
      <c r="W34" s="41">
        <f t="shared" si="4"/>
        <v>20.93</v>
      </c>
      <c r="X34" s="42">
        <v>109</v>
      </c>
      <c r="Y34" s="43">
        <f t="shared" si="5"/>
        <v>2281.37</v>
      </c>
      <c r="Z34" s="43" t="s">
        <v>79</v>
      </c>
      <c r="AA34" s="43" t="s">
        <v>53</v>
      </c>
      <c r="AB34" s="43">
        <f>ROUND(Y34*(20/100),2)</f>
        <v>456.27</v>
      </c>
      <c r="AC34" s="43">
        <f t="shared" si="6"/>
        <v>2737.64</v>
      </c>
      <c r="AD34" s="21"/>
    </row>
    <row r="35" spans="1:30" s="14" customFormat="1" ht="24.75">
      <c r="A35" s="36">
        <v>24</v>
      </c>
      <c r="B35" s="37" t="s">
        <v>33</v>
      </c>
      <c r="C35" s="46" t="s">
        <v>81</v>
      </c>
      <c r="D35" s="38" t="s">
        <v>67</v>
      </c>
      <c r="E35" s="16" t="s">
        <v>117</v>
      </c>
      <c r="F35" s="11" t="s">
        <v>5</v>
      </c>
      <c r="G35" s="44" t="s">
        <v>116</v>
      </c>
      <c r="H35" s="45">
        <v>0.3333333333333333</v>
      </c>
      <c r="I35" s="45">
        <v>0.5833333333333334</v>
      </c>
      <c r="J35" s="37">
        <v>4</v>
      </c>
      <c r="K35" s="39">
        <f t="shared" si="0"/>
        <v>10.6</v>
      </c>
      <c r="L35" s="39">
        <f aca="true" t="shared" si="8" ref="L35:L42">K35*S35</f>
        <v>21.2</v>
      </c>
      <c r="M35" s="40"/>
      <c r="N35" s="40"/>
      <c r="O35" s="40"/>
      <c r="P35" s="40">
        <v>10.6</v>
      </c>
      <c r="Q35" s="40"/>
      <c r="R35" s="40"/>
      <c r="S35" s="38">
        <v>2</v>
      </c>
      <c r="T35" s="12">
        <v>28.53</v>
      </c>
      <c r="U35" s="12">
        <f t="shared" si="2"/>
        <v>36.96</v>
      </c>
      <c r="V35" s="41">
        <f t="shared" si="3"/>
        <v>4.8</v>
      </c>
      <c r="W35" s="41">
        <f t="shared" si="4"/>
        <v>41.76</v>
      </c>
      <c r="X35" s="42">
        <v>100</v>
      </c>
      <c r="Y35" s="43">
        <f t="shared" si="5"/>
        <v>4176</v>
      </c>
      <c r="Z35" s="43" t="s">
        <v>79</v>
      </c>
      <c r="AA35" s="43" t="s">
        <v>53</v>
      </c>
      <c r="AB35" s="43">
        <f>ROUND(Y35*(20/100),2)</f>
        <v>835.2</v>
      </c>
      <c r="AC35" s="43">
        <f t="shared" si="6"/>
        <v>5011.2</v>
      </c>
      <c r="AD35" s="21"/>
    </row>
    <row r="36" spans="1:30" s="14" customFormat="1" ht="24.75">
      <c r="A36" s="36">
        <v>25</v>
      </c>
      <c r="B36" s="36"/>
      <c r="C36" s="52" t="s">
        <v>81</v>
      </c>
      <c r="D36" s="38" t="s">
        <v>67</v>
      </c>
      <c r="E36" s="16" t="s">
        <v>117</v>
      </c>
      <c r="F36" s="11" t="s">
        <v>5</v>
      </c>
      <c r="G36" s="17" t="s">
        <v>131</v>
      </c>
      <c r="H36" s="45">
        <v>0.3333333333333333</v>
      </c>
      <c r="I36" s="45">
        <v>0.5833333333333334</v>
      </c>
      <c r="J36" s="16">
        <v>2</v>
      </c>
      <c r="K36" s="39">
        <f t="shared" si="0"/>
        <v>30</v>
      </c>
      <c r="L36" s="39">
        <f t="shared" si="8"/>
        <v>60</v>
      </c>
      <c r="M36" s="24"/>
      <c r="N36" s="24"/>
      <c r="O36" s="24"/>
      <c r="P36" s="24">
        <v>30</v>
      </c>
      <c r="Q36" s="24"/>
      <c r="R36" s="24"/>
      <c r="S36" s="25">
        <v>2</v>
      </c>
      <c r="T36" s="12"/>
      <c r="U36" s="12">
        <f t="shared" si="2"/>
        <v>77.7</v>
      </c>
      <c r="V36" s="41">
        <f t="shared" si="3"/>
        <v>10.1</v>
      </c>
      <c r="W36" s="41">
        <f t="shared" si="4"/>
        <v>87.8</v>
      </c>
      <c r="X36" s="42">
        <v>100</v>
      </c>
      <c r="Y36" s="43">
        <f t="shared" si="5"/>
        <v>8780</v>
      </c>
      <c r="Z36" s="43" t="s">
        <v>79</v>
      </c>
      <c r="AA36" s="43" t="s">
        <v>53</v>
      </c>
      <c r="AB36" s="43"/>
      <c r="AC36" s="43">
        <f t="shared" si="6"/>
        <v>8780</v>
      </c>
      <c r="AD36" s="21"/>
    </row>
    <row r="37" spans="1:30" s="14" customFormat="1" ht="16.5">
      <c r="A37" s="36">
        <v>26</v>
      </c>
      <c r="B37" s="37"/>
      <c r="C37" s="46" t="s">
        <v>81</v>
      </c>
      <c r="D37" s="38" t="s">
        <v>67</v>
      </c>
      <c r="E37" s="16" t="s">
        <v>37</v>
      </c>
      <c r="F37" s="11" t="s">
        <v>5</v>
      </c>
      <c r="G37" s="17" t="s">
        <v>144</v>
      </c>
      <c r="H37" s="26">
        <v>0.3333333333333333</v>
      </c>
      <c r="I37" s="26">
        <v>0.5694444444444444</v>
      </c>
      <c r="J37" s="16">
        <v>3</v>
      </c>
      <c r="K37" s="39">
        <f t="shared" si="0"/>
        <v>14.9</v>
      </c>
      <c r="L37" s="39">
        <f t="shared" si="8"/>
        <v>29.8</v>
      </c>
      <c r="M37" s="24"/>
      <c r="N37" s="24"/>
      <c r="O37" s="24"/>
      <c r="P37" s="24">
        <v>14.9</v>
      </c>
      <c r="Q37" s="24"/>
      <c r="R37" s="24"/>
      <c r="S37" s="25">
        <v>2</v>
      </c>
      <c r="T37" s="12"/>
      <c r="U37" s="12">
        <f t="shared" si="2"/>
        <v>45.99</v>
      </c>
      <c r="V37" s="41">
        <f t="shared" si="3"/>
        <v>5.98</v>
      </c>
      <c r="W37" s="41">
        <f t="shared" si="4"/>
        <v>51.97</v>
      </c>
      <c r="X37" s="42">
        <v>100</v>
      </c>
      <c r="Y37" s="43">
        <f t="shared" si="5"/>
        <v>5197</v>
      </c>
      <c r="Z37" s="43" t="s">
        <v>79</v>
      </c>
      <c r="AA37" s="43" t="s">
        <v>53</v>
      </c>
      <c r="AB37" s="43"/>
      <c r="AC37" s="43">
        <f t="shared" si="6"/>
        <v>5197</v>
      </c>
      <c r="AD37" s="21"/>
    </row>
    <row r="38" spans="1:30" s="14" customFormat="1" ht="16.5">
      <c r="A38" s="36">
        <v>27</v>
      </c>
      <c r="B38" s="37" t="s">
        <v>32</v>
      </c>
      <c r="C38" s="46" t="s">
        <v>81</v>
      </c>
      <c r="D38" s="38" t="s">
        <v>70</v>
      </c>
      <c r="E38" s="16" t="s">
        <v>105</v>
      </c>
      <c r="F38" s="11" t="s">
        <v>5</v>
      </c>
      <c r="G38" s="17" t="s">
        <v>106</v>
      </c>
      <c r="H38" s="26">
        <v>0.3333333333333333</v>
      </c>
      <c r="I38" s="26">
        <v>0.5694444444444444</v>
      </c>
      <c r="J38" s="16">
        <v>4</v>
      </c>
      <c r="K38" s="39">
        <f t="shared" si="0"/>
        <v>6.5</v>
      </c>
      <c r="L38" s="39">
        <f t="shared" si="8"/>
        <v>13</v>
      </c>
      <c r="M38" s="40"/>
      <c r="N38" s="40"/>
      <c r="O38" s="40"/>
      <c r="P38" s="40">
        <v>6.5</v>
      </c>
      <c r="Q38" s="40"/>
      <c r="R38" s="40"/>
      <c r="S38" s="38">
        <v>2</v>
      </c>
      <c r="T38" s="12">
        <v>19.97</v>
      </c>
      <c r="U38" s="12">
        <f t="shared" si="2"/>
        <v>28.35</v>
      </c>
      <c r="V38" s="41">
        <f t="shared" si="3"/>
        <v>3.69</v>
      </c>
      <c r="W38" s="41">
        <f t="shared" si="4"/>
        <v>32.04</v>
      </c>
      <c r="X38" s="42">
        <v>100</v>
      </c>
      <c r="Y38" s="43">
        <f t="shared" si="5"/>
        <v>3204</v>
      </c>
      <c r="Z38" s="43" t="s">
        <v>79</v>
      </c>
      <c r="AA38" s="43" t="s">
        <v>53</v>
      </c>
      <c r="AB38" s="43">
        <f>ROUND(Y38*(20/100),2)</f>
        <v>640.8</v>
      </c>
      <c r="AC38" s="43">
        <f t="shared" si="6"/>
        <v>3844.8</v>
      </c>
      <c r="AD38" s="21"/>
    </row>
    <row r="39" spans="1:30" s="14" customFormat="1" ht="16.5">
      <c r="A39" s="36">
        <v>28</v>
      </c>
      <c r="B39" s="36"/>
      <c r="C39" s="52" t="s">
        <v>81</v>
      </c>
      <c r="D39" s="38" t="s">
        <v>67</v>
      </c>
      <c r="E39" s="37" t="s">
        <v>8</v>
      </c>
      <c r="F39" s="11" t="s">
        <v>5</v>
      </c>
      <c r="G39" s="44" t="s">
        <v>147</v>
      </c>
      <c r="H39" s="45">
        <v>0.34375</v>
      </c>
      <c r="I39" s="45">
        <v>0.576388888888889</v>
      </c>
      <c r="J39" s="37">
        <v>4</v>
      </c>
      <c r="K39" s="39">
        <f t="shared" si="0"/>
        <v>15.7</v>
      </c>
      <c r="L39" s="39">
        <f t="shared" si="8"/>
        <v>31.4</v>
      </c>
      <c r="M39" s="24"/>
      <c r="N39" s="24"/>
      <c r="O39" s="24">
        <v>13.2</v>
      </c>
      <c r="P39" s="24"/>
      <c r="Q39" s="24">
        <v>2.5</v>
      </c>
      <c r="R39" s="24"/>
      <c r="S39" s="25">
        <v>2</v>
      </c>
      <c r="T39" s="12"/>
      <c r="U39" s="12">
        <f t="shared" si="2"/>
        <v>45.42</v>
      </c>
      <c r="V39" s="41">
        <f t="shared" si="3"/>
        <v>5.9</v>
      </c>
      <c r="W39" s="41">
        <f t="shared" si="4"/>
        <v>51.32</v>
      </c>
      <c r="X39" s="42">
        <v>100</v>
      </c>
      <c r="Y39" s="43">
        <f t="shared" si="5"/>
        <v>5132</v>
      </c>
      <c r="Z39" s="43" t="s">
        <v>79</v>
      </c>
      <c r="AA39" s="43" t="s">
        <v>53</v>
      </c>
      <c r="AB39" s="43"/>
      <c r="AC39" s="43">
        <f t="shared" si="6"/>
        <v>5132</v>
      </c>
      <c r="AD39" s="21"/>
    </row>
    <row r="40" spans="1:30" s="14" customFormat="1" ht="16.5">
      <c r="A40" s="36">
        <v>29</v>
      </c>
      <c r="B40" s="36"/>
      <c r="C40" s="52" t="s">
        <v>81</v>
      </c>
      <c r="D40" s="38" t="s">
        <v>67</v>
      </c>
      <c r="E40" s="37" t="s">
        <v>8</v>
      </c>
      <c r="F40" s="11" t="s">
        <v>5</v>
      </c>
      <c r="G40" s="44" t="s">
        <v>148</v>
      </c>
      <c r="H40" s="45">
        <v>0.34375</v>
      </c>
      <c r="I40" s="45">
        <v>0.576388888888889</v>
      </c>
      <c r="J40" s="37">
        <v>3</v>
      </c>
      <c r="K40" s="39">
        <f t="shared" si="0"/>
        <v>8.4</v>
      </c>
      <c r="L40" s="39">
        <f t="shared" si="8"/>
        <v>16.8</v>
      </c>
      <c r="M40" s="24"/>
      <c r="N40" s="24"/>
      <c r="O40" s="24">
        <v>8.4</v>
      </c>
      <c r="P40" s="24"/>
      <c r="Q40" s="24"/>
      <c r="R40" s="24"/>
      <c r="S40" s="25">
        <v>2</v>
      </c>
      <c r="T40" s="12"/>
      <c r="U40" s="12">
        <f t="shared" si="2"/>
        <v>30.58</v>
      </c>
      <c r="V40" s="41">
        <f t="shared" si="3"/>
        <v>3.98</v>
      </c>
      <c r="W40" s="41">
        <f t="shared" si="4"/>
        <v>34.559999999999995</v>
      </c>
      <c r="X40" s="42">
        <v>100</v>
      </c>
      <c r="Y40" s="43">
        <f t="shared" si="5"/>
        <v>3456</v>
      </c>
      <c r="Z40" s="43" t="s">
        <v>79</v>
      </c>
      <c r="AA40" s="43" t="s">
        <v>53</v>
      </c>
      <c r="AB40" s="43"/>
      <c r="AC40" s="43">
        <f t="shared" si="6"/>
        <v>3456</v>
      </c>
      <c r="AD40" s="21"/>
    </row>
    <row r="41" spans="1:30" s="14" customFormat="1" ht="16.5">
      <c r="A41" s="36">
        <v>30</v>
      </c>
      <c r="B41" s="36"/>
      <c r="C41" s="52" t="s">
        <v>81</v>
      </c>
      <c r="D41" s="38" t="s">
        <v>67</v>
      </c>
      <c r="E41" s="37" t="s">
        <v>8</v>
      </c>
      <c r="F41" s="11" t="s">
        <v>5</v>
      </c>
      <c r="G41" s="44" t="s">
        <v>149</v>
      </c>
      <c r="H41" s="45">
        <v>0.34375</v>
      </c>
      <c r="I41" s="45">
        <v>0.576388888888889</v>
      </c>
      <c r="J41" s="37">
        <v>2</v>
      </c>
      <c r="K41" s="39">
        <f t="shared" si="0"/>
        <v>10</v>
      </c>
      <c r="L41" s="39">
        <f t="shared" si="8"/>
        <v>20</v>
      </c>
      <c r="M41" s="24"/>
      <c r="N41" s="24"/>
      <c r="O41" s="24">
        <v>10</v>
      </c>
      <c r="P41" s="24"/>
      <c r="Q41" s="24"/>
      <c r="R41" s="24"/>
      <c r="S41" s="25">
        <v>2</v>
      </c>
      <c r="T41" s="12"/>
      <c r="U41" s="12">
        <f t="shared" si="2"/>
        <v>33.6</v>
      </c>
      <c r="V41" s="41">
        <f t="shared" si="3"/>
        <v>4.37</v>
      </c>
      <c r="W41" s="41">
        <f t="shared" si="4"/>
        <v>37.97</v>
      </c>
      <c r="X41" s="42">
        <v>100</v>
      </c>
      <c r="Y41" s="43">
        <f t="shared" si="5"/>
        <v>3797</v>
      </c>
      <c r="Z41" s="43" t="s">
        <v>79</v>
      </c>
      <c r="AA41" s="43" t="s">
        <v>53</v>
      </c>
      <c r="AB41" s="43"/>
      <c r="AC41" s="43">
        <f t="shared" si="6"/>
        <v>3797</v>
      </c>
      <c r="AD41" s="21"/>
    </row>
    <row r="42" spans="1:30" s="14" customFormat="1" ht="16.5">
      <c r="A42" s="36">
        <v>31</v>
      </c>
      <c r="B42" s="37"/>
      <c r="C42" s="46" t="s">
        <v>81</v>
      </c>
      <c r="D42" s="38" t="s">
        <v>67</v>
      </c>
      <c r="E42" s="37" t="s">
        <v>8</v>
      </c>
      <c r="F42" s="11" t="s">
        <v>5</v>
      </c>
      <c r="G42" s="44" t="s">
        <v>150</v>
      </c>
      <c r="H42" s="45">
        <v>0.34375</v>
      </c>
      <c r="I42" s="45">
        <v>0.576388888888889</v>
      </c>
      <c r="J42" s="37">
        <v>3</v>
      </c>
      <c r="K42" s="39">
        <f t="shared" si="0"/>
        <v>20.5</v>
      </c>
      <c r="L42" s="39">
        <f t="shared" si="8"/>
        <v>41</v>
      </c>
      <c r="M42" s="24"/>
      <c r="N42" s="24"/>
      <c r="O42" s="24">
        <v>20.5</v>
      </c>
      <c r="P42" s="24"/>
      <c r="Q42" s="24"/>
      <c r="R42" s="24"/>
      <c r="S42" s="25">
        <v>2</v>
      </c>
      <c r="T42" s="12"/>
      <c r="U42" s="12">
        <f t="shared" si="2"/>
        <v>53.45</v>
      </c>
      <c r="V42" s="41">
        <f t="shared" si="3"/>
        <v>6.95</v>
      </c>
      <c r="W42" s="41">
        <f t="shared" si="4"/>
        <v>60.400000000000006</v>
      </c>
      <c r="X42" s="42">
        <v>100</v>
      </c>
      <c r="Y42" s="43">
        <f t="shared" si="5"/>
        <v>6040</v>
      </c>
      <c r="Z42" s="43" t="s">
        <v>79</v>
      </c>
      <c r="AA42" s="43" t="s">
        <v>53</v>
      </c>
      <c r="AB42" s="43"/>
      <c r="AC42" s="43">
        <f t="shared" si="6"/>
        <v>6040</v>
      </c>
      <c r="AD42" s="21"/>
    </row>
    <row r="43" spans="1:30" s="14" customFormat="1" ht="16.5">
      <c r="A43" s="36">
        <v>32</v>
      </c>
      <c r="B43" s="36"/>
      <c r="C43" s="36" t="s">
        <v>82</v>
      </c>
      <c r="D43" s="38" t="s">
        <v>68</v>
      </c>
      <c r="E43" s="38" t="s">
        <v>10</v>
      </c>
      <c r="F43" s="11" t="s">
        <v>5</v>
      </c>
      <c r="G43" s="49" t="s">
        <v>151</v>
      </c>
      <c r="H43" s="36"/>
      <c r="I43" s="50">
        <v>0.6666666666666666</v>
      </c>
      <c r="J43" s="38">
        <v>3</v>
      </c>
      <c r="K43" s="39">
        <f t="shared" si="0"/>
        <v>13.8</v>
      </c>
      <c r="L43" s="39"/>
      <c r="M43" s="28"/>
      <c r="N43" s="29"/>
      <c r="O43" s="29">
        <v>12.8</v>
      </c>
      <c r="P43" s="29"/>
      <c r="Q43" s="29">
        <v>1</v>
      </c>
      <c r="R43" s="29"/>
      <c r="S43" s="25">
        <v>1</v>
      </c>
      <c r="T43" s="12"/>
      <c r="U43" s="12">
        <f t="shared" si="2"/>
        <v>20.6</v>
      </c>
      <c r="V43" s="41">
        <f t="shared" si="3"/>
        <v>2.68</v>
      </c>
      <c r="W43" s="41">
        <f t="shared" si="4"/>
        <v>23.28</v>
      </c>
      <c r="X43" s="42">
        <v>100</v>
      </c>
      <c r="Y43" s="43">
        <f t="shared" si="5"/>
        <v>2328</v>
      </c>
      <c r="Z43" s="43" t="s">
        <v>79</v>
      </c>
      <c r="AA43" s="43" t="s">
        <v>53</v>
      </c>
      <c r="AB43" s="43"/>
      <c r="AC43" s="43">
        <f t="shared" si="6"/>
        <v>2328</v>
      </c>
      <c r="AD43" s="21"/>
    </row>
    <row r="44" spans="1:30" s="14" customFormat="1" ht="16.5">
      <c r="A44" s="36">
        <v>33</v>
      </c>
      <c r="B44" s="36"/>
      <c r="C44" s="36" t="s">
        <v>82</v>
      </c>
      <c r="D44" s="38" t="s">
        <v>68</v>
      </c>
      <c r="E44" s="13" t="s">
        <v>10</v>
      </c>
      <c r="F44" s="11" t="s">
        <v>5</v>
      </c>
      <c r="G44" s="15" t="s">
        <v>152</v>
      </c>
      <c r="H44" s="22">
        <v>0.34375</v>
      </c>
      <c r="I44" s="22">
        <v>0.5625</v>
      </c>
      <c r="J44" s="13">
        <v>4</v>
      </c>
      <c r="K44" s="39">
        <f aca="true" t="shared" si="9" ref="K44:K75">M44+N44+O44+P44+Q44+R44</f>
        <v>17.7</v>
      </c>
      <c r="L44" s="39">
        <f>K44*S44</f>
        <v>35.4</v>
      </c>
      <c r="M44" s="30"/>
      <c r="N44" s="30"/>
      <c r="O44" s="30">
        <v>16.7</v>
      </c>
      <c r="P44" s="54"/>
      <c r="Q44" s="30">
        <v>1</v>
      </c>
      <c r="R44" s="30"/>
      <c r="S44" s="25">
        <v>2</v>
      </c>
      <c r="T44" s="12"/>
      <c r="U44" s="12">
        <f aca="true" t="shared" si="10" ref="U44:U75">ROUND(((((1.1*M44+1.2*N44+0.9*O44+1*P44+1.1*Q44+1.2*R44))+7)*1.05)*S44,2)</f>
        <v>48.57</v>
      </c>
      <c r="V44" s="41">
        <f aca="true" t="shared" si="11" ref="V44:V75">ROUND(U44*13/100,2)</f>
        <v>6.31</v>
      </c>
      <c r="W44" s="41">
        <f aca="true" t="shared" si="12" ref="W44:W75">U44+V44</f>
        <v>54.88</v>
      </c>
      <c r="X44" s="42">
        <v>100</v>
      </c>
      <c r="Y44" s="43">
        <f aca="true" t="shared" si="13" ref="Y44:Y75">ROUND(W44*X44,2)</f>
        <v>5488</v>
      </c>
      <c r="Z44" s="43" t="s">
        <v>79</v>
      </c>
      <c r="AA44" s="43" t="s">
        <v>53</v>
      </c>
      <c r="AB44" s="43"/>
      <c r="AC44" s="43">
        <f aca="true" t="shared" si="14" ref="AC44:AC75">Y44+AB44</f>
        <v>5488</v>
      </c>
      <c r="AD44" s="21"/>
    </row>
    <row r="45" spans="1:30" s="14" customFormat="1" ht="16.5">
      <c r="A45" s="36">
        <v>34</v>
      </c>
      <c r="B45" s="36"/>
      <c r="C45" s="36" t="s">
        <v>82</v>
      </c>
      <c r="D45" s="38" t="s">
        <v>68</v>
      </c>
      <c r="E45" s="13" t="s">
        <v>10</v>
      </c>
      <c r="F45" s="11" t="s">
        <v>5</v>
      </c>
      <c r="G45" s="15" t="s">
        <v>154</v>
      </c>
      <c r="H45" s="13"/>
      <c r="I45" s="22">
        <v>0.6666666666666666</v>
      </c>
      <c r="J45" s="13">
        <v>1</v>
      </c>
      <c r="K45" s="39">
        <f t="shared" si="9"/>
        <v>1.4</v>
      </c>
      <c r="L45" s="39"/>
      <c r="M45" s="30"/>
      <c r="N45" s="30"/>
      <c r="O45" s="30">
        <v>1</v>
      </c>
      <c r="P45" s="30"/>
      <c r="Q45" s="30">
        <v>0.4</v>
      </c>
      <c r="R45" s="30"/>
      <c r="S45" s="25">
        <v>1</v>
      </c>
      <c r="T45" s="12"/>
      <c r="U45" s="12">
        <f t="shared" si="10"/>
        <v>8.76</v>
      </c>
      <c r="V45" s="41">
        <f t="shared" si="11"/>
        <v>1.14</v>
      </c>
      <c r="W45" s="41">
        <f t="shared" si="12"/>
        <v>9.9</v>
      </c>
      <c r="X45" s="42">
        <v>100</v>
      </c>
      <c r="Y45" s="43">
        <f t="shared" si="13"/>
        <v>990</v>
      </c>
      <c r="Z45" s="43" t="s">
        <v>79</v>
      </c>
      <c r="AA45" s="43" t="s">
        <v>53</v>
      </c>
      <c r="AB45" s="43"/>
      <c r="AC45" s="43">
        <f t="shared" si="14"/>
        <v>990</v>
      </c>
      <c r="AD45" s="21"/>
    </row>
    <row r="46" spans="1:30" s="14" customFormat="1" ht="16.5">
      <c r="A46" s="36">
        <v>35</v>
      </c>
      <c r="B46" s="36" t="s">
        <v>40</v>
      </c>
      <c r="C46" s="11" t="s">
        <v>82</v>
      </c>
      <c r="D46" s="38" t="s">
        <v>68</v>
      </c>
      <c r="E46" s="11" t="s">
        <v>99</v>
      </c>
      <c r="F46" s="11" t="s">
        <v>5</v>
      </c>
      <c r="G46" s="53" t="s">
        <v>100</v>
      </c>
      <c r="H46" s="50">
        <v>0.34375</v>
      </c>
      <c r="I46" s="50">
        <v>0.5625</v>
      </c>
      <c r="J46" s="11">
        <v>4</v>
      </c>
      <c r="K46" s="39">
        <f t="shared" si="9"/>
        <v>3.4</v>
      </c>
      <c r="L46" s="39">
        <f aca="true" t="shared" si="15" ref="L46:L58">K46*S46</f>
        <v>6.8</v>
      </c>
      <c r="M46" s="51"/>
      <c r="N46" s="51"/>
      <c r="O46" s="51">
        <v>3.4</v>
      </c>
      <c r="P46" s="51"/>
      <c r="Q46" s="51"/>
      <c r="R46" s="51"/>
      <c r="S46" s="38">
        <v>2</v>
      </c>
      <c r="T46" s="12">
        <v>14.26</v>
      </c>
      <c r="U46" s="12">
        <f t="shared" si="10"/>
        <v>21.13</v>
      </c>
      <c r="V46" s="41">
        <f t="shared" si="11"/>
        <v>2.75</v>
      </c>
      <c r="W46" s="41">
        <f t="shared" si="12"/>
        <v>23.88</v>
      </c>
      <c r="X46" s="42">
        <v>100</v>
      </c>
      <c r="Y46" s="43">
        <f t="shared" si="13"/>
        <v>2388</v>
      </c>
      <c r="Z46" s="43" t="s">
        <v>79</v>
      </c>
      <c r="AA46" s="43" t="s">
        <v>53</v>
      </c>
      <c r="AB46" s="43">
        <f>ROUND(Y46*(20/100),2)</f>
        <v>477.6</v>
      </c>
      <c r="AC46" s="43">
        <f t="shared" si="14"/>
        <v>2865.6</v>
      </c>
      <c r="AD46" s="21"/>
    </row>
    <row r="47" spans="1:30" s="14" customFormat="1" ht="16.5">
      <c r="A47" s="36">
        <v>36</v>
      </c>
      <c r="B47" s="36"/>
      <c r="C47" s="36" t="s">
        <v>82</v>
      </c>
      <c r="D47" s="38" t="s">
        <v>68</v>
      </c>
      <c r="E47" s="13" t="s">
        <v>99</v>
      </c>
      <c r="F47" s="11" t="s">
        <v>5</v>
      </c>
      <c r="G47" s="15" t="s">
        <v>153</v>
      </c>
      <c r="H47" s="22">
        <v>0.34375</v>
      </c>
      <c r="I47" s="22">
        <v>0.5625</v>
      </c>
      <c r="J47" s="13">
        <v>4</v>
      </c>
      <c r="K47" s="39">
        <f t="shared" si="9"/>
        <v>9.3</v>
      </c>
      <c r="L47" s="39">
        <f t="shared" si="15"/>
        <v>18.6</v>
      </c>
      <c r="M47" s="30"/>
      <c r="N47" s="30"/>
      <c r="O47" s="30">
        <v>6.8</v>
      </c>
      <c r="P47" s="30"/>
      <c r="Q47" s="30">
        <v>2.5</v>
      </c>
      <c r="R47" s="30"/>
      <c r="S47" s="25">
        <v>2</v>
      </c>
      <c r="T47" s="12"/>
      <c r="U47" s="12">
        <f t="shared" si="10"/>
        <v>33.33</v>
      </c>
      <c r="V47" s="41">
        <f t="shared" si="11"/>
        <v>4.33</v>
      </c>
      <c r="W47" s="41">
        <f t="shared" si="12"/>
        <v>37.66</v>
      </c>
      <c r="X47" s="42">
        <v>100</v>
      </c>
      <c r="Y47" s="43">
        <f t="shared" si="13"/>
        <v>3766</v>
      </c>
      <c r="Z47" s="43" t="s">
        <v>79</v>
      </c>
      <c r="AA47" s="43" t="s">
        <v>53</v>
      </c>
      <c r="AB47" s="43"/>
      <c r="AC47" s="43">
        <f t="shared" si="14"/>
        <v>3766</v>
      </c>
      <c r="AD47" s="21"/>
    </row>
    <row r="48" spans="1:30" s="14" customFormat="1" ht="16.5">
      <c r="A48" s="36">
        <v>37</v>
      </c>
      <c r="B48" s="36" t="s">
        <v>12</v>
      </c>
      <c r="C48" s="36" t="s">
        <v>82</v>
      </c>
      <c r="D48" s="38" t="s">
        <v>68</v>
      </c>
      <c r="E48" s="13" t="s">
        <v>11</v>
      </c>
      <c r="F48" s="11" t="s">
        <v>5</v>
      </c>
      <c r="G48" s="15" t="s">
        <v>114</v>
      </c>
      <c r="H48" s="22">
        <v>0.34027777777777773</v>
      </c>
      <c r="I48" s="22">
        <v>0.5833333333333334</v>
      </c>
      <c r="J48" s="13">
        <v>4</v>
      </c>
      <c r="K48" s="39">
        <f t="shared" si="9"/>
        <v>15.8</v>
      </c>
      <c r="L48" s="39">
        <f t="shared" si="15"/>
        <v>31.6</v>
      </c>
      <c r="M48" s="51"/>
      <c r="N48" s="51"/>
      <c r="O48" s="51"/>
      <c r="P48" s="51">
        <v>15.8</v>
      </c>
      <c r="Q48" s="51"/>
      <c r="R48" s="51"/>
      <c r="S48" s="38">
        <v>2</v>
      </c>
      <c r="T48" s="12">
        <v>53.43</v>
      </c>
      <c r="U48" s="12">
        <f t="shared" si="10"/>
        <v>47.88</v>
      </c>
      <c r="V48" s="41">
        <f t="shared" si="11"/>
        <v>6.22</v>
      </c>
      <c r="W48" s="41">
        <f t="shared" si="12"/>
        <v>54.1</v>
      </c>
      <c r="X48" s="42">
        <v>100</v>
      </c>
      <c r="Y48" s="43">
        <f t="shared" si="13"/>
        <v>5410</v>
      </c>
      <c r="Z48" s="43" t="s">
        <v>79</v>
      </c>
      <c r="AA48" s="43" t="s">
        <v>53</v>
      </c>
      <c r="AB48" s="43">
        <f aca="true" t="shared" si="16" ref="AB48:AB57">ROUND(Y48*(20/100),2)</f>
        <v>1082</v>
      </c>
      <c r="AC48" s="43">
        <f t="shared" si="14"/>
        <v>6492</v>
      </c>
      <c r="AD48" s="21"/>
    </row>
    <row r="49" spans="1:30" s="14" customFormat="1" ht="16.5">
      <c r="A49" s="36">
        <v>38</v>
      </c>
      <c r="B49" s="36" t="s">
        <v>13</v>
      </c>
      <c r="C49" s="36" t="s">
        <v>82</v>
      </c>
      <c r="D49" s="38" t="s">
        <v>68</v>
      </c>
      <c r="E49" s="13" t="s">
        <v>11</v>
      </c>
      <c r="F49" s="11" t="s">
        <v>5</v>
      </c>
      <c r="G49" s="15" t="s">
        <v>109</v>
      </c>
      <c r="H49" s="22">
        <v>0.34027777777777773</v>
      </c>
      <c r="I49" s="22">
        <v>0.5833333333333334</v>
      </c>
      <c r="J49" s="13">
        <v>3</v>
      </c>
      <c r="K49" s="39">
        <f t="shared" si="9"/>
        <v>14.8</v>
      </c>
      <c r="L49" s="39">
        <f t="shared" si="15"/>
        <v>29.6</v>
      </c>
      <c r="M49" s="51"/>
      <c r="N49" s="51"/>
      <c r="O49" s="51"/>
      <c r="P49" s="51">
        <v>14.8</v>
      </c>
      <c r="Q49" s="51"/>
      <c r="R49" s="51"/>
      <c r="S49" s="38">
        <v>2</v>
      </c>
      <c r="T49" s="12">
        <v>50.96</v>
      </c>
      <c r="U49" s="12">
        <f t="shared" si="10"/>
        <v>45.78</v>
      </c>
      <c r="V49" s="41">
        <f t="shared" si="11"/>
        <v>5.95</v>
      </c>
      <c r="W49" s="41">
        <f t="shared" si="12"/>
        <v>51.730000000000004</v>
      </c>
      <c r="X49" s="42">
        <v>100</v>
      </c>
      <c r="Y49" s="43">
        <f t="shared" si="13"/>
        <v>5173</v>
      </c>
      <c r="Z49" s="43" t="s">
        <v>79</v>
      </c>
      <c r="AA49" s="43" t="s">
        <v>53</v>
      </c>
      <c r="AB49" s="43">
        <f t="shared" si="16"/>
        <v>1034.6</v>
      </c>
      <c r="AC49" s="43">
        <f t="shared" si="14"/>
        <v>6207.6</v>
      </c>
      <c r="AD49" s="21"/>
    </row>
    <row r="50" spans="1:30" s="14" customFormat="1" ht="16.5">
      <c r="A50" s="36">
        <v>39</v>
      </c>
      <c r="B50" s="36" t="s">
        <v>14</v>
      </c>
      <c r="C50" s="36" t="s">
        <v>82</v>
      </c>
      <c r="D50" s="38" t="s">
        <v>68</v>
      </c>
      <c r="E50" s="13" t="s">
        <v>11</v>
      </c>
      <c r="F50" s="11" t="s">
        <v>5</v>
      </c>
      <c r="G50" s="15" t="s">
        <v>108</v>
      </c>
      <c r="H50" s="22">
        <v>0.34027777777777773</v>
      </c>
      <c r="I50" s="22">
        <v>0.5833333333333334</v>
      </c>
      <c r="J50" s="13">
        <v>4</v>
      </c>
      <c r="K50" s="39">
        <f t="shared" si="9"/>
        <v>13.4</v>
      </c>
      <c r="L50" s="39">
        <f t="shared" si="15"/>
        <v>26.8</v>
      </c>
      <c r="M50" s="51"/>
      <c r="N50" s="51"/>
      <c r="O50" s="51"/>
      <c r="P50" s="51">
        <v>13.4</v>
      </c>
      <c r="Q50" s="51"/>
      <c r="R50" s="51"/>
      <c r="S50" s="38">
        <v>2</v>
      </c>
      <c r="T50" s="12">
        <v>47.5</v>
      </c>
      <c r="U50" s="12">
        <f t="shared" si="10"/>
        <v>42.84</v>
      </c>
      <c r="V50" s="41">
        <f t="shared" si="11"/>
        <v>5.57</v>
      </c>
      <c r="W50" s="41">
        <f t="shared" si="12"/>
        <v>48.410000000000004</v>
      </c>
      <c r="X50" s="42">
        <v>100</v>
      </c>
      <c r="Y50" s="43">
        <f t="shared" si="13"/>
        <v>4841</v>
      </c>
      <c r="Z50" s="43" t="s">
        <v>79</v>
      </c>
      <c r="AA50" s="43" t="s">
        <v>53</v>
      </c>
      <c r="AB50" s="43">
        <f t="shared" si="16"/>
        <v>968.2</v>
      </c>
      <c r="AC50" s="43">
        <f t="shared" si="14"/>
        <v>5809.2</v>
      </c>
      <c r="AD50" s="21"/>
    </row>
    <row r="51" spans="1:30" s="14" customFormat="1" ht="16.5">
      <c r="A51" s="36">
        <v>40</v>
      </c>
      <c r="B51" s="36" t="s">
        <v>15</v>
      </c>
      <c r="C51" s="36" t="s">
        <v>82</v>
      </c>
      <c r="D51" s="38" t="s">
        <v>68</v>
      </c>
      <c r="E51" s="13" t="s">
        <v>11</v>
      </c>
      <c r="F51" s="11" t="s">
        <v>5</v>
      </c>
      <c r="G51" s="15" t="s">
        <v>111</v>
      </c>
      <c r="H51" s="22">
        <v>0.34027777777777773</v>
      </c>
      <c r="I51" s="22">
        <v>0.5833333333333334</v>
      </c>
      <c r="J51" s="13">
        <v>4</v>
      </c>
      <c r="K51" s="39">
        <f t="shared" si="9"/>
        <v>24.2</v>
      </c>
      <c r="L51" s="39">
        <f t="shared" si="15"/>
        <v>48.4</v>
      </c>
      <c r="M51" s="51"/>
      <c r="N51" s="51"/>
      <c r="O51" s="51"/>
      <c r="P51" s="51">
        <v>24.2</v>
      </c>
      <c r="Q51" s="51"/>
      <c r="R51" s="51"/>
      <c r="S51" s="38">
        <v>2</v>
      </c>
      <c r="T51" s="12">
        <v>74.17</v>
      </c>
      <c r="U51" s="12">
        <f t="shared" si="10"/>
        <v>65.52</v>
      </c>
      <c r="V51" s="41">
        <f t="shared" si="11"/>
        <v>8.52</v>
      </c>
      <c r="W51" s="41">
        <f t="shared" si="12"/>
        <v>74.03999999999999</v>
      </c>
      <c r="X51" s="42">
        <v>100</v>
      </c>
      <c r="Y51" s="43">
        <f t="shared" si="13"/>
        <v>7404</v>
      </c>
      <c r="Z51" s="43" t="s">
        <v>79</v>
      </c>
      <c r="AA51" s="43" t="s">
        <v>53</v>
      </c>
      <c r="AB51" s="43">
        <f t="shared" si="16"/>
        <v>1480.8</v>
      </c>
      <c r="AC51" s="43">
        <f t="shared" si="14"/>
        <v>8884.8</v>
      </c>
      <c r="AD51" s="21"/>
    </row>
    <row r="52" spans="1:30" s="14" customFormat="1" ht="16.5">
      <c r="A52" s="36">
        <v>41</v>
      </c>
      <c r="B52" s="36" t="s">
        <v>41</v>
      </c>
      <c r="C52" s="11" t="s">
        <v>82</v>
      </c>
      <c r="D52" s="38" t="s">
        <v>68</v>
      </c>
      <c r="E52" s="13" t="s">
        <v>11</v>
      </c>
      <c r="F52" s="11" t="s">
        <v>5</v>
      </c>
      <c r="G52" s="15" t="s">
        <v>113</v>
      </c>
      <c r="H52" s="22">
        <v>0.34027777777777773</v>
      </c>
      <c r="I52" s="22">
        <v>0.5833333333333334</v>
      </c>
      <c r="J52" s="13">
        <v>4</v>
      </c>
      <c r="K52" s="39">
        <f t="shared" si="9"/>
        <v>16</v>
      </c>
      <c r="L52" s="39">
        <f t="shared" si="15"/>
        <v>32</v>
      </c>
      <c r="M52" s="51"/>
      <c r="N52" s="51"/>
      <c r="O52" s="51"/>
      <c r="P52" s="51">
        <v>16</v>
      </c>
      <c r="Q52" s="51"/>
      <c r="R52" s="51"/>
      <c r="S52" s="38">
        <v>2</v>
      </c>
      <c r="T52" s="12">
        <v>51.35</v>
      </c>
      <c r="U52" s="12">
        <f t="shared" si="10"/>
        <v>48.3</v>
      </c>
      <c r="V52" s="41">
        <f t="shared" si="11"/>
        <v>6.28</v>
      </c>
      <c r="W52" s="41">
        <f t="shared" si="12"/>
        <v>54.58</v>
      </c>
      <c r="X52" s="42">
        <v>100</v>
      </c>
      <c r="Y52" s="43">
        <f t="shared" si="13"/>
        <v>5458</v>
      </c>
      <c r="Z52" s="43" t="s">
        <v>79</v>
      </c>
      <c r="AA52" s="43" t="s">
        <v>53</v>
      </c>
      <c r="AB52" s="43">
        <f t="shared" si="16"/>
        <v>1091.6</v>
      </c>
      <c r="AC52" s="43">
        <f t="shared" si="14"/>
        <v>6549.6</v>
      </c>
      <c r="AD52" s="21"/>
    </row>
    <row r="53" spans="1:30" s="14" customFormat="1" ht="16.5">
      <c r="A53" s="36">
        <v>42</v>
      </c>
      <c r="B53" s="36" t="s">
        <v>42</v>
      </c>
      <c r="C53" s="11" t="s">
        <v>82</v>
      </c>
      <c r="D53" s="38" t="s">
        <v>68</v>
      </c>
      <c r="E53" s="13" t="s">
        <v>11</v>
      </c>
      <c r="F53" s="11" t="s">
        <v>5</v>
      </c>
      <c r="G53" s="53" t="s">
        <v>110</v>
      </c>
      <c r="H53" s="22">
        <v>0.34027777777777773</v>
      </c>
      <c r="I53" s="22">
        <v>0.5833333333333334</v>
      </c>
      <c r="J53" s="11">
        <v>4</v>
      </c>
      <c r="K53" s="39">
        <f t="shared" si="9"/>
        <v>10.4</v>
      </c>
      <c r="L53" s="39">
        <f t="shared" si="15"/>
        <v>20.8</v>
      </c>
      <c r="M53" s="51"/>
      <c r="N53" s="51"/>
      <c r="O53" s="51"/>
      <c r="P53" s="51">
        <v>10.4</v>
      </c>
      <c r="Q53" s="51"/>
      <c r="R53" s="51"/>
      <c r="S53" s="38">
        <v>2</v>
      </c>
      <c r="T53" s="12">
        <v>28.53</v>
      </c>
      <c r="U53" s="12">
        <f t="shared" si="10"/>
        <v>36.54</v>
      </c>
      <c r="V53" s="41">
        <f t="shared" si="11"/>
        <v>4.75</v>
      </c>
      <c r="W53" s="41">
        <f t="shared" si="12"/>
        <v>41.29</v>
      </c>
      <c r="X53" s="42">
        <v>100</v>
      </c>
      <c r="Y53" s="43">
        <f t="shared" si="13"/>
        <v>4129</v>
      </c>
      <c r="Z53" s="43" t="s">
        <v>79</v>
      </c>
      <c r="AA53" s="43" t="s">
        <v>53</v>
      </c>
      <c r="AB53" s="43">
        <f t="shared" si="16"/>
        <v>825.8</v>
      </c>
      <c r="AC53" s="43">
        <f t="shared" si="14"/>
        <v>4954.8</v>
      </c>
      <c r="AD53" s="21"/>
    </row>
    <row r="54" spans="1:30" s="14" customFormat="1" ht="16.5">
      <c r="A54" s="36">
        <v>43</v>
      </c>
      <c r="B54" s="36" t="s">
        <v>44</v>
      </c>
      <c r="C54" s="11" t="s">
        <v>82</v>
      </c>
      <c r="D54" s="38" t="s">
        <v>68</v>
      </c>
      <c r="E54" s="13" t="s">
        <v>11</v>
      </c>
      <c r="F54" s="11" t="s">
        <v>5</v>
      </c>
      <c r="G54" s="53" t="s">
        <v>112</v>
      </c>
      <c r="H54" s="22">
        <v>0.34027777777777773</v>
      </c>
      <c r="I54" s="22">
        <v>0.5833333333333334</v>
      </c>
      <c r="J54" s="11">
        <v>4</v>
      </c>
      <c r="K54" s="39">
        <f t="shared" si="9"/>
        <v>14.4</v>
      </c>
      <c r="L54" s="39">
        <f t="shared" si="15"/>
        <v>28.8</v>
      </c>
      <c r="M54" s="51"/>
      <c r="N54" s="51"/>
      <c r="O54" s="51"/>
      <c r="P54" s="51">
        <v>14.4</v>
      </c>
      <c r="Q54" s="51"/>
      <c r="R54" s="51"/>
      <c r="S54" s="38">
        <v>2</v>
      </c>
      <c r="T54" s="12">
        <v>48.5</v>
      </c>
      <c r="U54" s="12">
        <f t="shared" si="10"/>
        <v>44.94</v>
      </c>
      <c r="V54" s="41">
        <f t="shared" si="11"/>
        <v>5.84</v>
      </c>
      <c r="W54" s="41">
        <f t="shared" si="12"/>
        <v>50.78</v>
      </c>
      <c r="X54" s="42">
        <v>100</v>
      </c>
      <c r="Y54" s="43">
        <f t="shared" si="13"/>
        <v>5078</v>
      </c>
      <c r="Z54" s="43" t="s">
        <v>79</v>
      </c>
      <c r="AA54" s="43" t="s">
        <v>53</v>
      </c>
      <c r="AB54" s="43">
        <f t="shared" si="16"/>
        <v>1015.6</v>
      </c>
      <c r="AC54" s="43">
        <f t="shared" si="14"/>
        <v>6093.6</v>
      </c>
      <c r="AD54" s="21"/>
    </row>
    <row r="55" spans="1:30" s="14" customFormat="1" ht="16.5">
      <c r="A55" s="36">
        <v>44</v>
      </c>
      <c r="B55" s="36" t="s">
        <v>45</v>
      </c>
      <c r="C55" s="11" t="s">
        <v>82</v>
      </c>
      <c r="D55" s="38" t="s">
        <v>68</v>
      </c>
      <c r="E55" s="13" t="s">
        <v>11</v>
      </c>
      <c r="F55" s="11" t="s">
        <v>5</v>
      </c>
      <c r="G55" s="53" t="s">
        <v>112</v>
      </c>
      <c r="H55" s="22">
        <v>0.34027777777777773</v>
      </c>
      <c r="I55" s="22">
        <v>0.5833333333333334</v>
      </c>
      <c r="J55" s="11">
        <v>4</v>
      </c>
      <c r="K55" s="39">
        <f t="shared" si="9"/>
        <v>14.4</v>
      </c>
      <c r="L55" s="39">
        <f t="shared" si="15"/>
        <v>28.8</v>
      </c>
      <c r="M55" s="51"/>
      <c r="N55" s="51"/>
      <c r="O55" s="51"/>
      <c r="P55" s="51">
        <v>14.4</v>
      </c>
      <c r="Q55" s="51"/>
      <c r="R55" s="51"/>
      <c r="S55" s="38">
        <v>2</v>
      </c>
      <c r="T55" s="12">
        <v>48.5</v>
      </c>
      <c r="U55" s="12">
        <f t="shared" si="10"/>
        <v>44.94</v>
      </c>
      <c r="V55" s="41">
        <f t="shared" si="11"/>
        <v>5.84</v>
      </c>
      <c r="W55" s="41">
        <f t="shared" si="12"/>
        <v>50.78</v>
      </c>
      <c r="X55" s="42">
        <v>100</v>
      </c>
      <c r="Y55" s="43">
        <f t="shared" si="13"/>
        <v>5078</v>
      </c>
      <c r="Z55" s="43" t="s">
        <v>79</v>
      </c>
      <c r="AA55" s="43" t="s">
        <v>53</v>
      </c>
      <c r="AB55" s="43">
        <f t="shared" si="16"/>
        <v>1015.6</v>
      </c>
      <c r="AC55" s="43">
        <f t="shared" si="14"/>
        <v>6093.6</v>
      </c>
      <c r="AD55" s="21"/>
    </row>
    <row r="56" spans="1:30" s="14" customFormat="1" ht="16.5">
      <c r="A56" s="36">
        <v>45</v>
      </c>
      <c r="B56" s="36" t="s">
        <v>46</v>
      </c>
      <c r="C56" s="11" t="s">
        <v>82</v>
      </c>
      <c r="D56" s="38" t="s">
        <v>68</v>
      </c>
      <c r="E56" s="13" t="s">
        <v>11</v>
      </c>
      <c r="F56" s="11" t="s">
        <v>5</v>
      </c>
      <c r="G56" s="53" t="s">
        <v>112</v>
      </c>
      <c r="H56" s="22">
        <v>0.34027777777777773</v>
      </c>
      <c r="I56" s="22">
        <v>0.5833333333333334</v>
      </c>
      <c r="J56" s="11">
        <v>3</v>
      </c>
      <c r="K56" s="39">
        <f t="shared" si="9"/>
        <v>14.4</v>
      </c>
      <c r="L56" s="39">
        <f t="shared" si="15"/>
        <v>28.8</v>
      </c>
      <c r="M56" s="51"/>
      <c r="N56" s="51"/>
      <c r="O56" s="51"/>
      <c r="P56" s="51">
        <v>14.4</v>
      </c>
      <c r="Q56" s="51"/>
      <c r="R56" s="51"/>
      <c r="S56" s="38">
        <v>2</v>
      </c>
      <c r="T56" s="12">
        <v>48.5</v>
      </c>
      <c r="U56" s="12">
        <f t="shared" si="10"/>
        <v>44.94</v>
      </c>
      <c r="V56" s="41">
        <f t="shared" si="11"/>
        <v>5.84</v>
      </c>
      <c r="W56" s="41">
        <f t="shared" si="12"/>
        <v>50.78</v>
      </c>
      <c r="X56" s="42">
        <v>100</v>
      </c>
      <c r="Y56" s="43">
        <f t="shared" si="13"/>
        <v>5078</v>
      </c>
      <c r="Z56" s="43" t="s">
        <v>79</v>
      </c>
      <c r="AA56" s="43" t="s">
        <v>53</v>
      </c>
      <c r="AB56" s="43">
        <f t="shared" si="16"/>
        <v>1015.6</v>
      </c>
      <c r="AC56" s="43">
        <f t="shared" si="14"/>
        <v>6093.6</v>
      </c>
      <c r="AD56" s="21"/>
    </row>
    <row r="57" spans="1:30" s="14" customFormat="1" ht="16.5">
      <c r="A57" s="36">
        <v>46</v>
      </c>
      <c r="B57" s="36" t="s">
        <v>47</v>
      </c>
      <c r="C57" s="11" t="s">
        <v>82</v>
      </c>
      <c r="D57" s="38" t="s">
        <v>68</v>
      </c>
      <c r="E57" s="13" t="s">
        <v>11</v>
      </c>
      <c r="F57" s="11" t="s">
        <v>5</v>
      </c>
      <c r="G57" s="53" t="s">
        <v>112</v>
      </c>
      <c r="H57" s="22">
        <v>0.34027777777777773</v>
      </c>
      <c r="I57" s="22">
        <v>0.5833333333333334</v>
      </c>
      <c r="J57" s="11">
        <v>4</v>
      </c>
      <c r="K57" s="39">
        <f t="shared" si="9"/>
        <v>14.4</v>
      </c>
      <c r="L57" s="39">
        <f t="shared" si="15"/>
        <v>28.8</v>
      </c>
      <c r="M57" s="51"/>
      <c r="N57" s="51"/>
      <c r="O57" s="51"/>
      <c r="P57" s="51">
        <v>14.4</v>
      </c>
      <c r="Q57" s="51"/>
      <c r="R57" s="51"/>
      <c r="S57" s="38">
        <v>2</v>
      </c>
      <c r="T57" s="12">
        <v>48.5</v>
      </c>
      <c r="U57" s="12">
        <f t="shared" si="10"/>
        <v>44.94</v>
      </c>
      <c r="V57" s="41">
        <f t="shared" si="11"/>
        <v>5.84</v>
      </c>
      <c r="W57" s="41">
        <f t="shared" si="12"/>
        <v>50.78</v>
      </c>
      <c r="X57" s="42">
        <v>100</v>
      </c>
      <c r="Y57" s="43">
        <f t="shared" si="13"/>
        <v>5078</v>
      </c>
      <c r="Z57" s="43" t="s">
        <v>79</v>
      </c>
      <c r="AA57" s="43" t="s">
        <v>53</v>
      </c>
      <c r="AB57" s="43">
        <f t="shared" si="16"/>
        <v>1015.6</v>
      </c>
      <c r="AC57" s="43">
        <f t="shared" si="14"/>
        <v>6093.6</v>
      </c>
      <c r="AD57" s="21"/>
    </row>
    <row r="58" spans="1:30" s="14" customFormat="1" ht="24.75">
      <c r="A58" s="36">
        <v>47</v>
      </c>
      <c r="B58" s="36"/>
      <c r="C58" s="11" t="s">
        <v>82</v>
      </c>
      <c r="D58" s="38" t="s">
        <v>68</v>
      </c>
      <c r="E58" s="55" t="s">
        <v>155</v>
      </c>
      <c r="F58" s="11" t="s">
        <v>5</v>
      </c>
      <c r="G58" s="56" t="s">
        <v>156</v>
      </c>
      <c r="H58" s="57">
        <v>0.34027777777777773</v>
      </c>
      <c r="I58" s="57">
        <v>0.5833333333333334</v>
      </c>
      <c r="J58" s="58">
        <v>4</v>
      </c>
      <c r="K58" s="39">
        <f t="shared" si="9"/>
        <v>17.5</v>
      </c>
      <c r="L58" s="39">
        <f t="shared" si="15"/>
        <v>35</v>
      </c>
      <c r="M58" s="34"/>
      <c r="N58" s="34"/>
      <c r="O58" s="34"/>
      <c r="P58" s="34">
        <v>15</v>
      </c>
      <c r="Q58" s="34"/>
      <c r="R58" s="34">
        <v>2.5</v>
      </c>
      <c r="S58" s="25">
        <v>2</v>
      </c>
      <c r="T58" s="12"/>
      <c r="U58" s="12">
        <f t="shared" si="10"/>
        <v>52.5</v>
      </c>
      <c r="V58" s="41">
        <f t="shared" si="11"/>
        <v>6.83</v>
      </c>
      <c r="W58" s="41">
        <f t="shared" si="12"/>
        <v>59.33</v>
      </c>
      <c r="X58" s="42">
        <v>100</v>
      </c>
      <c r="Y58" s="43">
        <f t="shared" si="13"/>
        <v>5933</v>
      </c>
      <c r="Z58" s="43" t="s">
        <v>79</v>
      </c>
      <c r="AA58" s="43" t="s">
        <v>53</v>
      </c>
      <c r="AB58" s="43"/>
      <c r="AC58" s="43">
        <f t="shared" si="14"/>
        <v>5933</v>
      </c>
      <c r="AD58" s="21"/>
    </row>
    <row r="59" spans="1:30" s="14" customFormat="1" ht="33">
      <c r="A59" s="36">
        <v>48</v>
      </c>
      <c r="B59" s="36"/>
      <c r="C59" s="36" t="s">
        <v>82</v>
      </c>
      <c r="D59" s="38" t="s">
        <v>68</v>
      </c>
      <c r="E59" s="13" t="s">
        <v>157</v>
      </c>
      <c r="F59" s="11" t="s">
        <v>5</v>
      </c>
      <c r="G59" s="59" t="s">
        <v>158</v>
      </c>
      <c r="H59" s="33">
        <v>0.34027777777777773</v>
      </c>
      <c r="I59" s="60">
        <v>0.6770833333333334</v>
      </c>
      <c r="J59" s="61">
        <v>4</v>
      </c>
      <c r="K59" s="39">
        <f t="shared" si="9"/>
        <v>17.5</v>
      </c>
      <c r="L59" s="39"/>
      <c r="M59" s="31"/>
      <c r="N59" s="31"/>
      <c r="O59" s="31"/>
      <c r="P59" s="31">
        <v>15</v>
      </c>
      <c r="Q59" s="31"/>
      <c r="R59" s="31">
        <v>2.5</v>
      </c>
      <c r="S59" s="25">
        <v>1</v>
      </c>
      <c r="T59" s="12"/>
      <c r="U59" s="12">
        <f t="shared" si="10"/>
        <v>26.25</v>
      </c>
      <c r="V59" s="41">
        <f t="shared" si="11"/>
        <v>3.41</v>
      </c>
      <c r="W59" s="41">
        <f t="shared" si="12"/>
        <v>29.66</v>
      </c>
      <c r="X59" s="42">
        <v>100</v>
      </c>
      <c r="Y59" s="43">
        <f t="shared" si="13"/>
        <v>2966</v>
      </c>
      <c r="Z59" s="43" t="s">
        <v>79</v>
      </c>
      <c r="AA59" s="43" t="s">
        <v>53</v>
      </c>
      <c r="AB59" s="43"/>
      <c r="AC59" s="43">
        <f t="shared" si="14"/>
        <v>2966</v>
      </c>
      <c r="AD59" s="21"/>
    </row>
    <row r="60" spans="1:30" s="14" customFormat="1" ht="16.5">
      <c r="A60" s="36">
        <v>49</v>
      </c>
      <c r="B60" s="36" t="s">
        <v>48</v>
      </c>
      <c r="C60" s="11" t="s">
        <v>82</v>
      </c>
      <c r="D60" s="38" t="s">
        <v>68</v>
      </c>
      <c r="E60" s="13" t="s">
        <v>17</v>
      </c>
      <c r="F60" s="11" t="s">
        <v>5</v>
      </c>
      <c r="G60" s="15" t="s">
        <v>38</v>
      </c>
      <c r="H60" s="22">
        <v>0.34027777777777773</v>
      </c>
      <c r="I60" s="22">
        <v>0.5520833333333334</v>
      </c>
      <c r="J60" s="13">
        <v>4</v>
      </c>
      <c r="K60" s="39">
        <f t="shared" si="9"/>
        <v>13.45</v>
      </c>
      <c r="L60" s="39">
        <f aca="true" t="shared" si="17" ref="L60:L67">K60*S60</f>
        <v>26.9</v>
      </c>
      <c r="M60" s="51"/>
      <c r="N60" s="51"/>
      <c r="O60" s="51"/>
      <c r="P60" s="51">
        <v>13.45</v>
      </c>
      <c r="Q60" s="51"/>
      <c r="R60" s="51"/>
      <c r="S60" s="38">
        <v>2</v>
      </c>
      <c r="T60" s="12">
        <v>42.95</v>
      </c>
      <c r="U60" s="12">
        <f t="shared" si="10"/>
        <v>42.95</v>
      </c>
      <c r="V60" s="41">
        <f t="shared" si="11"/>
        <v>5.58</v>
      </c>
      <c r="W60" s="41">
        <f t="shared" si="12"/>
        <v>48.53</v>
      </c>
      <c r="X60" s="42">
        <v>100</v>
      </c>
      <c r="Y60" s="43">
        <f t="shared" si="13"/>
        <v>4853</v>
      </c>
      <c r="Z60" s="43" t="s">
        <v>79</v>
      </c>
      <c r="AA60" s="43" t="s">
        <v>53</v>
      </c>
      <c r="AB60" s="43">
        <f aca="true" t="shared" si="18" ref="AB60:AB65">ROUND(Y60*(20/100),2)</f>
        <v>970.6</v>
      </c>
      <c r="AC60" s="43">
        <f t="shared" si="14"/>
        <v>5823.6</v>
      </c>
      <c r="AD60" s="21"/>
    </row>
    <row r="61" spans="1:30" s="14" customFormat="1" ht="16.5">
      <c r="A61" s="36">
        <v>50</v>
      </c>
      <c r="B61" s="36" t="s">
        <v>49</v>
      </c>
      <c r="C61" s="11" t="s">
        <v>82</v>
      </c>
      <c r="D61" s="38" t="s">
        <v>68</v>
      </c>
      <c r="E61" s="13" t="s">
        <v>17</v>
      </c>
      <c r="F61" s="11" t="s">
        <v>5</v>
      </c>
      <c r="G61" s="15" t="s">
        <v>23</v>
      </c>
      <c r="H61" s="22">
        <v>0.34027777777777773</v>
      </c>
      <c r="I61" s="22">
        <v>0.5520833333333334</v>
      </c>
      <c r="J61" s="13">
        <v>4</v>
      </c>
      <c r="K61" s="39">
        <f t="shared" si="9"/>
        <v>10.64</v>
      </c>
      <c r="L61" s="39">
        <f t="shared" si="17"/>
        <v>21.28</v>
      </c>
      <c r="M61" s="51"/>
      <c r="N61" s="51"/>
      <c r="O61" s="51"/>
      <c r="P61" s="51">
        <v>10.64</v>
      </c>
      <c r="Q61" s="51"/>
      <c r="R61" s="51"/>
      <c r="S61" s="38">
        <v>2</v>
      </c>
      <c r="T61" s="12">
        <v>22.82</v>
      </c>
      <c r="U61" s="12">
        <f t="shared" si="10"/>
        <v>37.04</v>
      </c>
      <c r="V61" s="41">
        <f t="shared" si="11"/>
        <v>4.82</v>
      </c>
      <c r="W61" s="41">
        <f t="shared" si="12"/>
        <v>41.86</v>
      </c>
      <c r="X61" s="42">
        <v>100</v>
      </c>
      <c r="Y61" s="43">
        <f t="shared" si="13"/>
        <v>4186</v>
      </c>
      <c r="Z61" s="43" t="s">
        <v>79</v>
      </c>
      <c r="AA61" s="43" t="s">
        <v>53</v>
      </c>
      <c r="AB61" s="43">
        <f t="shared" si="18"/>
        <v>837.2</v>
      </c>
      <c r="AC61" s="43">
        <f t="shared" si="14"/>
        <v>5023.2</v>
      </c>
      <c r="AD61" s="21"/>
    </row>
    <row r="62" spans="1:30" s="14" customFormat="1" ht="16.5">
      <c r="A62" s="36">
        <v>51</v>
      </c>
      <c r="B62" s="36" t="s">
        <v>24</v>
      </c>
      <c r="C62" s="11" t="s">
        <v>82</v>
      </c>
      <c r="D62" s="38" t="s">
        <v>68</v>
      </c>
      <c r="E62" s="13" t="s">
        <v>17</v>
      </c>
      <c r="F62" s="11" t="s">
        <v>5</v>
      </c>
      <c r="G62" s="15" t="s">
        <v>124</v>
      </c>
      <c r="H62" s="22">
        <v>0.34027777777777773</v>
      </c>
      <c r="I62" s="22">
        <v>0.5520833333333334</v>
      </c>
      <c r="J62" s="13">
        <v>4</v>
      </c>
      <c r="K62" s="39">
        <f t="shared" si="9"/>
        <v>12.68</v>
      </c>
      <c r="L62" s="39">
        <f t="shared" si="17"/>
        <v>25.36</v>
      </c>
      <c r="M62" s="51"/>
      <c r="N62" s="51"/>
      <c r="O62" s="51"/>
      <c r="P62" s="51">
        <v>12.68</v>
      </c>
      <c r="Q62" s="51"/>
      <c r="R62" s="51"/>
      <c r="S62" s="38">
        <v>2</v>
      </c>
      <c r="T62" s="12">
        <v>41.33</v>
      </c>
      <c r="U62" s="12">
        <f t="shared" si="10"/>
        <v>41.33</v>
      </c>
      <c r="V62" s="41">
        <f t="shared" si="11"/>
        <v>5.37</v>
      </c>
      <c r="W62" s="41">
        <f t="shared" si="12"/>
        <v>46.699999999999996</v>
      </c>
      <c r="X62" s="42">
        <v>100</v>
      </c>
      <c r="Y62" s="43">
        <f t="shared" si="13"/>
        <v>4670</v>
      </c>
      <c r="Z62" s="43" t="s">
        <v>79</v>
      </c>
      <c r="AA62" s="43" t="s">
        <v>53</v>
      </c>
      <c r="AB62" s="43">
        <f t="shared" si="18"/>
        <v>934</v>
      </c>
      <c r="AC62" s="43">
        <f t="shared" si="14"/>
        <v>5604</v>
      </c>
      <c r="AD62" s="21"/>
    </row>
    <row r="63" spans="1:30" s="14" customFormat="1" ht="16.5">
      <c r="A63" s="36">
        <v>52</v>
      </c>
      <c r="B63" s="36" t="s">
        <v>25</v>
      </c>
      <c r="C63" s="11" t="s">
        <v>82</v>
      </c>
      <c r="D63" s="38" t="s">
        <v>68</v>
      </c>
      <c r="E63" s="13" t="s">
        <v>17</v>
      </c>
      <c r="F63" s="11" t="s">
        <v>5</v>
      </c>
      <c r="G63" s="15" t="s">
        <v>26</v>
      </c>
      <c r="H63" s="22">
        <v>0.34027777777777773</v>
      </c>
      <c r="I63" s="22">
        <v>0.5520833333333334</v>
      </c>
      <c r="J63" s="13">
        <v>4</v>
      </c>
      <c r="K63" s="39">
        <f t="shared" si="9"/>
        <v>7.26</v>
      </c>
      <c r="L63" s="39">
        <f t="shared" si="17"/>
        <v>14.52</v>
      </c>
      <c r="M63" s="51"/>
      <c r="N63" s="51"/>
      <c r="O63" s="51"/>
      <c r="P63" s="51">
        <v>7.26</v>
      </c>
      <c r="Q63" s="51"/>
      <c r="R63" s="51"/>
      <c r="S63" s="38">
        <v>2</v>
      </c>
      <c r="T63" s="12">
        <v>22.82</v>
      </c>
      <c r="U63" s="12">
        <f t="shared" si="10"/>
        <v>29.95</v>
      </c>
      <c r="V63" s="41">
        <f t="shared" si="11"/>
        <v>3.89</v>
      </c>
      <c r="W63" s="41">
        <f t="shared" si="12"/>
        <v>33.839999999999996</v>
      </c>
      <c r="X63" s="42">
        <v>100</v>
      </c>
      <c r="Y63" s="43">
        <f t="shared" si="13"/>
        <v>3384</v>
      </c>
      <c r="Z63" s="43" t="s">
        <v>79</v>
      </c>
      <c r="AA63" s="43" t="s">
        <v>53</v>
      </c>
      <c r="AB63" s="43">
        <f t="shared" si="18"/>
        <v>676.8</v>
      </c>
      <c r="AC63" s="43">
        <f t="shared" si="14"/>
        <v>4060.8</v>
      </c>
      <c r="AD63" s="21"/>
    </row>
    <row r="64" spans="1:30" s="14" customFormat="1" ht="16.5">
      <c r="A64" s="36">
        <v>53</v>
      </c>
      <c r="B64" s="36" t="s">
        <v>27</v>
      </c>
      <c r="C64" s="11" t="s">
        <v>82</v>
      </c>
      <c r="D64" s="38" t="s">
        <v>68</v>
      </c>
      <c r="E64" s="13" t="s">
        <v>17</v>
      </c>
      <c r="F64" s="11" t="s">
        <v>5</v>
      </c>
      <c r="G64" s="15" t="s">
        <v>95</v>
      </c>
      <c r="H64" s="22">
        <v>0.34027777777777773</v>
      </c>
      <c r="I64" s="22">
        <v>0.5520833333333334</v>
      </c>
      <c r="J64" s="13">
        <v>2</v>
      </c>
      <c r="K64" s="39">
        <f t="shared" si="9"/>
        <v>6.64</v>
      </c>
      <c r="L64" s="39">
        <f t="shared" si="17"/>
        <v>13.28</v>
      </c>
      <c r="M64" s="51"/>
      <c r="N64" s="51"/>
      <c r="O64" s="51"/>
      <c r="P64" s="51">
        <v>6.64</v>
      </c>
      <c r="Q64" s="51"/>
      <c r="R64" s="51"/>
      <c r="S64" s="38">
        <v>2</v>
      </c>
      <c r="T64" s="12">
        <v>19.97</v>
      </c>
      <c r="U64" s="12">
        <f t="shared" si="10"/>
        <v>28.64</v>
      </c>
      <c r="V64" s="41">
        <f t="shared" si="11"/>
        <v>3.72</v>
      </c>
      <c r="W64" s="41">
        <f t="shared" si="12"/>
        <v>32.36</v>
      </c>
      <c r="X64" s="42">
        <v>100</v>
      </c>
      <c r="Y64" s="43">
        <f t="shared" si="13"/>
        <v>3236</v>
      </c>
      <c r="Z64" s="43" t="s">
        <v>79</v>
      </c>
      <c r="AA64" s="43" t="s">
        <v>53</v>
      </c>
      <c r="AB64" s="43">
        <f t="shared" si="18"/>
        <v>647.2</v>
      </c>
      <c r="AC64" s="43">
        <f t="shared" si="14"/>
        <v>3883.2</v>
      </c>
      <c r="AD64" s="21"/>
    </row>
    <row r="65" spans="1:30" s="14" customFormat="1" ht="16.5">
      <c r="A65" s="36">
        <v>54</v>
      </c>
      <c r="B65" s="36" t="s">
        <v>28</v>
      </c>
      <c r="C65" s="11" t="s">
        <v>82</v>
      </c>
      <c r="D65" s="38" t="s">
        <v>68</v>
      </c>
      <c r="E65" s="13" t="s">
        <v>17</v>
      </c>
      <c r="F65" s="11" t="s">
        <v>5</v>
      </c>
      <c r="G65" s="15" t="s">
        <v>96</v>
      </c>
      <c r="H65" s="22">
        <v>0.34027777777777773</v>
      </c>
      <c r="I65" s="22">
        <v>0.5520833333333334</v>
      </c>
      <c r="J65" s="13">
        <v>2</v>
      </c>
      <c r="K65" s="39">
        <f t="shared" si="9"/>
        <v>9.65</v>
      </c>
      <c r="L65" s="39">
        <f t="shared" si="17"/>
        <v>19.3</v>
      </c>
      <c r="M65" s="51"/>
      <c r="N65" s="51"/>
      <c r="O65" s="51"/>
      <c r="P65" s="51">
        <v>9.65</v>
      </c>
      <c r="Q65" s="51"/>
      <c r="R65" s="51"/>
      <c r="S65" s="38">
        <v>2</v>
      </c>
      <c r="T65" s="12">
        <v>19.97</v>
      </c>
      <c r="U65" s="12">
        <f t="shared" si="10"/>
        <v>34.97</v>
      </c>
      <c r="V65" s="41">
        <f t="shared" si="11"/>
        <v>4.55</v>
      </c>
      <c r="W65" s="41">
        <f t="shared" si="12"/>
        <v>39.519999999999996</v>
      </c>
      <c r="X65" s="42">
        <v>100</v>
      </c>
      <c r="Y65" s="43">
        <f t="shared" si="13"/>
        <v>3952</v>
      </c>
      <c r="Z65" s="43" t="s">
        <v>79</v>
      </c>
      <c r="AA65" s="43" t="s">
        <v>53</v>
      </c>
      <c r="AB65" s="43">
        <f t="shared" si="18"/>
        <v>790.4</v>
      </c>
      <c r="AC65" s="43">
        <f t="shared" si="14"/>
        <v>4742.4</v>
      </c>
      <c r="AD65" s="21"/>
    </row>
    <row r="66" spans="1:30" s="14" customFormat="1" ht="16.5">
      <c r="A66" s="36">
        <v>55</v>
      </c>
      <c r="B66" s="36"/>
      <c r="C66" s="36" t="s">
        <v>82</v>
      </c>
      <c r="D66" s="38" t="s">
        <v>68</v>
      </c>
      <c r="E66" s="11" t="s">
        <v>17</v>
      </c>
      <c r="F66" s="11" t="s">
        <v>5</v>
      </c>
      <c r="G66" s="53" t="s">
        <v>159</v>
      </c>
      <c r="H66" s="50">
        <v>0.34027777777777773</v>
      </c>
      <c r="I66" s="50">
        <v>0.5520833333333334</v>
      </c>
      <c r="J66" s="11">
        <v>3</v>
      </c>
      <c r="K66" s="39">
        <f t="shared" si="9"/>
        <v>14.85</v>
      </c>
      <c r="L66" s="39">
        <f t="shared" si="17"/>
        <v>29.7</v>
      </c>
      <c r="M66" s="30"/>
      <c r="N66" s="30"/>
      <c r="O66" s="30"/>
      <c r="P66" s="30">
        <v>14.85</v>
      </c>
      <c r="Q66" s="30"/>
      <c r="R66" s="30"/>
      <c r="S66" s="25">
        <v>2</v>
      </c>
      <c r="T66" s="12"/>
      <c r="U66" s="12">
        <f t="shared" si="10"/>
        <v>45.89</v>
      </c>
      <c r="V66" s="41">
        <f t="shared" si="11"/>
        <v>5.97</v>
      </c>
      <c r="W66" s="41">
        <f t="shared" si="12"/>
        <v>51.86</v>
      </c>
      <c r="X66" s="42">
        <v>100</v>
      </c>
      <c r="Y66" s="43">
        <f t="shared" si="13"/>
        <v>5186</v>
      </c>
      <c r="Z66" s="43" t="s">
        <v>79</v>
      </c>
      <c r="AA66" s="43" t="s">
        <v>53</v>
      </c>
      <c r="AB66" s="43"/>
      <c r="AC66" s="43">
        <f t="shared" si="14"/>
        <v>5186</v>
      </c>
      <c r="AD66" s="21"/>
    </row>
    <row r="67" spans="1:30" s="14" customFormat="1" ht="16.5">
      <c r="A67" s="36">
        <v>56</v>
      </c>
      <c r="B67" s="62"/>
      <c r="C67" s="62" t="s">
        <v>82</v>
      </c>
      <c r="D67" s="38" t="s">
        <v>68</v>
      </c>
      <c r="E67" s="11" t="s">
        <v>17</v>
      </c>
      <c r="F67" s="63" t="s">
        <v>5</v>
      </c>
      <c r="G67" s="32" t="s">
        <v>160</v>
      </c>
      <c r="H67" s="60">
        <v>0.34027777777777773</v>
      </c>
      <c r="I67" s="60">
        <v>0.5520833333333334</v>
      </c>
      <c r="J67" s="63">
        <v>1</v>
      </c>
      <c r="K67" s="39">
        <f t="shared" si="9"/>
        <v>4.94</v>
      </c>
      <c r="L67" s="39">
        <f t="shared" si="17"/>
        <v>9.88</v>
      </c>
      <c r="M67" s="31"/>
      <c r="N67" s="31"/>
      <c r="O67" s="31"/>
      <c r="P67" s="31">
        <v>4.94</v>
      </c>
      <c r="Q67" s="31"/>
      <c r="R67" s="31"/>
      <c r="S67" s="25">
        <v>2</v>
      </c>
      <c r="T67" s="12"/>
      <c r="U67" s="12">
        <f t="shared" si="10"/>
        <v>25.07</v>
      </c>
      <c r="V67" s="41">
        <f t="shared" si="11"/>
        <v>3.26</v>
      </c>
      <c r="W67" s="41">
        <f t="shared" si="12"/>
        <v>28.33</v>
      </c>
      <c r="X67" s="42">
        <v>100</v>
      </c>
      <c r="Y67" s="43">
        <f t="shared" si="13"/>
        <v>2833</v>
      </c>
      <c r="Z67" s="64" t="s">
        <v>79</v>
      </c>
      <c r="AA67" s="64" t="s">
        <v>53</v>
      </c>
      <c r="AB67" s="43"/>
      <c r="AC67" s="43">
        <f t="shared" si="14"/>
        <v>2833</v>
      </c>
      <c r="AD67" s="21"/>
    </row>
    <row r="68" spans="1:30" s="14" customFormat="1" ht="16.5">
      <c r="A68" s="36">
        <v>57</v>
      </c>
      <c r="B68" s="36"/>
      <c r="C68" s="11" t="s">
        <v>82</v>
      </c>
      <c r="D68" s="38" t="s">
        <v>68</v>
      </c>
      <c r="E68" s="13" t="s">
        <v>17</v>
      </c>
      <c r="F68" s="11" t="s">
        <v>5</v>
      </c>
      <c r="G68" s="15" t="s">
        <v>161</v>
      </c>
      <c r="H68" s="22"/>
      <c r="I68" s="33">
        <v>0.6770833333333334</v>
      </c>
      <c r="J68" s="13">
        <v>1</v>
      </c>
      <c r="K68" s="39">
        <f t="shared" si="9"/>
        <v>9.65</v>
      </c>
      <c r="L68" s="39"/>
      <c r="M68" s="30"/>
      <c r="N68" s="30"/>
      <c r="O68" s="30"/>
      <c r="P68" s="30">
        <v>9.65</v>
      </c>
      <c r="Q68" s="30"/>
      <c r="R68" s="30"/>
      <c r="S68" s="25">
        <v>1</v>
      </c>
      <c r="T68" s="12"/>
      <c r="U68" s="12">
        <f t="shared" si="10"/>
        <v>17.48</v>
      </c>
      <c r="V68" s="41">
        <f t="shared" si="11"/>
        <v>2.27</v>
      </c>
      <c r="W68" s="41">
        <f t="shared" si="12"/>
        <v>19.75</v>
      </c>
      <c r="X68" s="42">
        <v>100</v>
      </c>
      <c r="Y68" s="43">
        <f t="shared" si="13"/>
        <v>1975</v>
      </c>
      <c r="Z68" s="43" t="s">
        <v>79</v>
      </c>
      <c r="AA68" s="43" t="s">
        <v>53</v>
      </c>
      <c r="AB68" s="43"/>
      <c r="AC68" s="43">
        <f t="shared" si="14"/>
        <v>1975</v>
      </c>
      <c r="AD68" s="21"/>
    </row>
    <row r="69" spans="1:30" s="14" customFormat="1" ht="24.75">
      <c r="A69" s="36">
        <v>58</v>
      </c>
      <c r="B69" s="36" t="s">
        <v>16</v>
      </c>
      <c r="C69" s="52" t="s">
        <v>82</v>
      </c>
      <c r="D69" s="38" t="s">
        <v>68</v>
      </c>
      <c r="E69" s="11" t="s">
        <v>93</v>
      </c>
      <c r="F69" s="11" t="s">
        <v>5</v>
      </c>
      <c r="G69" s="53" t="s">
        <v>94</v>
      </c>
      <c r="H69" s="50">
        <v>0.34027777777777773</v>
      </c>
      <c r="I69" s="50">
        <v>0.5520833333333334</v>
      </c>
      <c r="J69" s="11">
        <v>4</v>
      </c>
      <c r="K69" s="39">
        <f t="shared" si="9"/>
        <v>6.61</v>
      </c>
      <c r="L69" s="39">
        <f aca="true" t="shared" si="19" ref="L69:L91">K69*S69</f>
        <v>13.22</v>
      </c>
      <c r="M69" s="51"/>
      <c r="N69" s="51"/>
      <c r="O69" s="51"/>
      <c r="P69" s="51">
        <v>6.61</v>
      </c>
      <c r="Q69" s="51"/>
      <c r="R69" s="51"/>
      <c r="S69" s="38">
        <v>2</v>
      </c>
      <c r="T69" s="12">
        <v>28</v>
      </c>
      <c r="U69" s="12">
        <f t="shared" si="10"/>
        <v>28.58</v>
      </c>
      <c r="V69" s="41">
        <f t="shared" si="11"/>
        <v>3.72</v>
      </c>
      <c r="W69" s="41">
        <f t="shared" si="12"/>
        <v>32.3</v>
      </c>
      <c r="X69" s="42">
        <v>100</v>
      </c>
      <c r="Y69" s="43">
        <f t="shared" si="13"/>
        <v>3230</v>
      </c>
      <c r="Z69" s="43" t="s">
        <v>79</v>
      </c>
      <c r="AA69" s="43" t="s">
        <v>53</v>
      </c>
      <c r="AB69" s="43">
        <f>ROUND(Y69*(20/100),2)</f>
        <v>646</v>
      </c>
      <c r="AC69" s="43">
        <f t="shared" si="14"/>
        <v>3876</v>
      </c>
      <c r="AD69" s="21"/>
    </row>
    <row r="70" spans="1:30" s="14" customFormat="1" ht="24.75">
      <c r="A70" s="36">
        <v>59</v>
      </c>
      <c r="B70" s="36"/>
      <c r="C70" s="58" t="s">
        <v>82</v>
      </c>
      <c r="D70" s="38" t="s">
        <v>68</v>
      </c>
      <c r="E70" s="11" t="s">
        <v>93</v>
      </c>
      <c r="F70" s="11" t="s">
        <v>5</v>
      </c>
      <c r="G70" s="15" t="s">
        <v>162</v>
      </c>
      <c r="H70" s="50">
        <v>0.34027777777777773</v>
      </c>
      <c r="I70" s="50">
        <v>0.5520833333333334</v>
      </c>
      <c r="J70" s="11">
        <v>4</v>
      </c>
      <c r="K70" s="39">
        <f t="shared" si="9"/>
        <v>14.85</v>
      </c>
      <c r="L70" s="39">
        <f t="shared" si="19"/>
        <v>29.7</v>
      </c>
      <c r="M70" s="30"/>
      <c r="N70" s="30"/>
      <c r="O70" s="30"/>
      <c r="P70" s="30">
        <v>14.85</v>
      </c>
      <c r="Q70" s="30"/>
      <c r="R70" s="30"/>
      <c r="S70" s="25">
        <v>2</v>
      </c>
      <c r="T70" s="12"/>
      <c r="U70" s="12">
        <f t="shared" si="10"/>
        <v>45.89</v>
      </c>
      <c r="V70" s="41">
        <f t="shared" si="11"/>
        <v>5.97</v>
      </c>
      <c r="W70" s="41">
        <f t="shared" si="12"/>
        <v>51.86</v>
      </c>
      <c r="X70" s="42">
        <v>100</v>
      </c>
      <c r="Y70" s="43">
        <f t="shared" si="13"/>
        <v>5186</v>
      </c>
      <c r="Z70" s="43" t="s">
        <v>79</v>
      </c>
      <c r="AA70" s="43" t="s">
        <v>53</v>
      </c>
      <c r="AB70" s="43"/>
      <c r="AC70" s="43">
        <f t="shared" si="14"/>
        <v>5186</v>
      </c>
      <c r="AD70" s="21"/>
    </row>
    <row r="71" spans="1:30" s="14" customFormat="1" ht="24.75">
      <c r="A71" s="36">
        <v>60</v>
      </c>
      <c r="B71" s="36" t="s">
        <v>22</v>
      </c>
      <c r="C71" s="58" t="s">
        <v>82</v>
      </c>
      <c r="D71" s="38" t="s">
        <v>68</v>
      </c>
      <c r="E71" s="11" t="s">
        <v>93</v>
      </c>
      <c r="F71" s="11" t="s">
        <v>5</v>
      </c>
      <c r="G71" s="15" t="s">
        <v>23</v>
      </c>
      <c r="H71" s="22">
        <v>0.34027777777777773</v>
      </c>
      <c r="I71" s="22">
        <v>0.5520833333333334</v>
      </c>
      <c r="J71" s="13">
        <v>4</v>
      </c>
      <c r="K71" s="39">
        <f t="shared" si="9"/>
        <v>10.64</v>
      </c>
      <c r="L71" s="39">
        <f t="shared" si="19"/>
        <v>21.28</v>
      </c>
      <c r="M71" s="51"/>
      <c r="N71" s="51"/>
      <c r="O71" s="51"/>
      <c r="P71" s="51">
        <v>10.64</v>
      </c>
      <c r="Q71" s="51"/>
      <c r="R71" s="51"/>
      <c r="S71" s="38">
        <v>2</v>
      </c>
      <c r="T71" s="12">
        <v>22.82</v>
      </c>
      <c r="U71" s="12">
        <f t="shared" si="10"/>
        <v>37.04</v>
      </c>
      <c r="V71" s="41">
        <f t="shared" si="11"/>
        <v>4.82</v>
      </c>
      <c r="W71" s="41">
        <f t="shared" si="12"/>
        <v>41.86</v>
      </c>
      <c r="X71" s="42">
        <v>100</v>
      </c>
      <c r="Y71" s="43">
        <f t="shared" si="13"/>
        <v>4186</v>
      </c>
      <c r="Z71" s="43" t="s">
        <v>79</v>
      </c>
      <c r="AA71" s="43" t="s">
        <v>53</v>
      </c>
      <c r="AB71" s="43">
        <f>ROUND(Y71*(20/100),2)</f>
        <v>837.2</v>
      </c>
      <c r="AC71" s="43">
        <f t="shared" si="14"/>
        <v>5023.2</v>
      </c>
      <c r="AD71" s="21"/>
    </row>
    <row r="72" spans="1:30" s="14" customFormat="1" ht="16.5">
      <c r="A72" s="36">
        <v>61</v>
      </c>
      <c r="B72" s="36"/>
      <c r="C72" s="52" t="s">
        <v>82</v>
      </c>
      <c r="D72" s="38" t="s">
        <v>68</v>
      </c>
      <c r="E72" s="11" t="s">
        <v>19</v>
      </c>
      <c r="F72" s="11" t="s">
        <v>5</v>
      </c>
      <c r="G72" s="53" t="s">
        <v>163</v>
      </c>
      <c r="H72" s="50">
        <v>0.34375</v>
      </c>
      <c r="I72" s="50">
        <v>0.5625</v>
      </c>
      <c r="J72" s="11">
        <v>3</v>
      </c>
      <c r="K72" s="39">
        <f t="shared" si="9"/>
        <v>2.6</v>
      </c>
      <c r="L72" s="39">
        <f t="shared" si="19"/>
        <v>5.2</v>
      </c>
      <c r="M72" s="30"/>
      <c r="N72" s="30"/>
      <c r="O72" s="30">
        <v>2.6</v>
      </c>
      <c r="P72" s="30"/>
      <c r="Q72" s="30"/>
      <c r="R72" s="30"/>
      <c r="S72" s="25">
        <v>2</v>
      </c>
      <c r="T72" s="12"/>
      <c r="U72" s="12">
        <f t="shared" si="10"/>
        <v>19.61</v>
      </c>
      <c r="V72" s="41">
        <f t="shared" si="11"/>
        <v>2.55</v>
      </c>
      <c r="W72" s="41">
        <f t="shared" si="12"/>
        <v>22.16</v>
      </c>
      <c r="X72" s="42">
        <v>100</v>
      </c>
      <c r="Y72" s="43">
        <f t="shared" si="13"/>
        <v>2216</v>
      </c>
      <c r="Z72" s="43" t="s">
        <v>79</v>
      </c>
      <c r="AA72" s="43" t="s">
        <v>53</v>
      </c>
      <c r="AB72" s="43"/>
      <c r="AC72" s="43">
        <f t="shared" si="14"/>
        <v>2216</v>
      </c>
      <c r="AD72" s="21"/>
    </row>
    <row r="73" spans="1:30" s="14" customFormat="1" ht="16.5">
      <c r="A73" s="36">
        <v>62</v>
      </c>
      <c r="B73" s="36"/>
      <c r="C73" s="52" t="s">
        <v>82</v>
      </c>
      <c r="D73" s="38" t="s">
        <v>68</v>
      </c>
      <c r="E73" s="11" t="s">
        <v>19</v>
      </c>
      <c r="F73" s="11" t="s">
        <v>5</v>
      </c>
      <c r="G73" s="53" t="s">
        <v>164</v>
      </c>
      <c r="H73" s="50">
        <v>0.34375</v>
      </c>
      <c r="I73" s="50">
        <v>0.5625</v>
      </c>
      <c r="J73" s="11">
        <v>3</v>
      </c>
      <c r="K73" s="39">
        <f t="shared" si="9"/>
        <v>5.9</v>
      </c>
      <c r="L73" s="39">
        <f t="shared" si="19"/>
        <v>11.8</v>
      </c>
      <c r="M73" s="30"/>
      <c r="N73" s="30"/>
      <c r="O73" s="30">
        <v>5.4</v>
      </c>
      <c r="P73" s="30"/>
      <c r="Q73" s="30">
        <v>0.5</v>
      </c>
      <c r="R73" s="30"/>
      <c r="S73" s="25">
        <v>2</v>
      </c>
      <c r="T73" s="12"/>
      <c r="U73" s="12">
        <f t="shared" si="10"/>
        <v>26.06</v>
      </c>
      <c r="V73" s="41">
        <f t="shared" si="11"/>
        <v>3.39</v>
      </c>
      <c r="W73" s="41">
        <f t="shared" si="12"/>
        <v>29.45</v>
      </c>
      <c r="X73" s="42">
        <v>100</v>
      </c>
      <c r="Y73" s="43">
        <f t="shared" si="13"/>
        <v>2945</v>
      </c>
      <c r="Z73" s="43" t="s">
        <v>79</v>
      </c>
      <c r="AA73" s="43" t="s">
        <v>53</v>
      </c>
      <c r="AB73" s="43"/>
      <c r="AC73" s="43">
        <f t="shared" si="14"/>
        <v>2945</v>
      </c>
      <c r="AD73" s="21"/>
    </row>
    <row r="74" spans="1:30" s="14" customFormat="1" ht="16.5">
      <c r="A74" s="36">
        <v>63</v>
      </c>
      <c r="B74" s="36"/>
      <c r="C74" s="52" t="s">
        <v>82</v>
      </c>
      <c r="D74" s="38" t="s">
        <v>68</v>
      </c>
      <c r="E74" s="13" t="s">
        <v>165</v>
      </c>
      <c r="F74" s="11" t="s">
        <v>5</v>
      </c>
      <c r="G74" s="15" t="s">
        <v>166</v>
      </c>
      <c r="H74" s="22">
        <v>0.34375</v>
      </c>
      <c r="I74" s="22">
        <v>0.5694444444444444</v>
      </c>
      <c r="J74" s="13">
        <v>4</v>
      </c>
      <c r="K74" s="39">
        <f t="shared" si="9"/>
        <v>4.1</v>
      </c>
      <c r="L74" s="39">
        <f t="shared" si="19"/>
        <v>8.2</v>
      </c>
      <c r="M74" s="30"/>
      <c r="N74" s="30"/>
      <c r="O74" s="30">
        <v>4.1</v>
      </c>
      <c r="P74" s="30"/>
      <c r="Q74" s="30"/>
      <c r="R74" s="30"/>
      <c r="S74" s="25">
        <v>2</v>
      </c>
      <c r="T74" s="12"/>
      <c r="U74" s="12">
        <f t="shared" si="10"/>
        <v>22.45</v>
      </c>
      <c r="V74" s="41">
        <f t="shared" si="11"/>
        <v>2.92</v>
      </c>
      <c r="W74" s="41">
        <f t="shared" si="12"/>
        <v>25.369999999999997</v>
      </c>
      <c r="X74" s="42">
        <v>100</v>
      </c>
      <c r="Y74" s="43">
        <f t="shared" si="13"/>
        <v>2537</v>
      </c>
      <c r="Z74" s="43" t="s">
        <v>79</v>
      </c>
      <c r="AA74" s="43" t="s">
        <v>53</v>
      </c>
      <c r="AB74" s="43"/>
      <c r="AC74" s="43">
        <f t="shared" si="14"/>
        <v>2537</v>
      </c>
      <c r="AD74" s="21"/>
    </row>
    <row r="75" spans="1:30" s="14" customFormat="1" ht="24.75">
      <c r="A75" s="36">
        <v>64</v>
      </c>
      <c r="B75" s="36" t="s">
        <v>21</v>
      </c>
      <c r="C75" s="52" t="s">
        <v>82</v>
      </c>
      <c r="D75" s="38" t="s">
        <v>68</v>
      </c>
      <c r="E75" s="13" t="s">
        <v>20</v>
      </c>
      <c r="F75" s="11" t="s">
        <v>5</v>
      </c>
      <c r="G75" s="53" t="s">
        <v>97</v>
      </c>
      <c r="H75" s="50">
        <v>0.34375</v>
      </c>
      <c r="I75" s="50">
        <v>0.5694444444444444</v>
      </c>
      <c r="J75" s="11">
        <v>4</v>
      </c>
      <c r="K75" s="39">
        <f t="shared" si="9"/>
        <v>17</v>
      </c>
      <c r="L75" s="39">
        <f t="shared" si="19"/>
        <v>34</v>
      </c>
      <c r="M75" s="51"/>
      <c r="N75" s="51"/>
      <c r="O75" s="51"/>
      <c r="P75" s="51">
        <v>17</v>
      </c>
      <c r="Q75" s="51"/>
      <c r="R75" s="51"/>
      <c r="S75" s="38">
        <v>2</v>
      </c>
      <c r="T75" s="12">
        <v>49.39</v>
      </c>
      <c r="U75" s="12">
        <f t="shared" si="10"/>
        <v>50.4</v>
      </c>
      <c r="V75" s="41">
        <f t="shared" si="11"/>
        <v>6.55</v>
      </c>
      <c r="W75" s="41">
        <f t="shared" si="12"/>
        <v>56.949999999999996</v>
      </c>
      <c r="X75" s="42">
        <v>100</v>
      </c>
      <c r="Y75" s="43">
        <f t="shared" si="13"/>
        <v>5695</v>
      </c>
      <c r="Z75" s="43" t="s">
        <v>79</v>
      </c>
      <c r="AA75" s="43" t="s">
        <v>53</v>
      </c>
      <c r="AB75" s="43">
        <f>ROUND(Y75*(20/100),2)</f>
        <v>1139</v>
      </c>
      <c r="AC75" s="43">
        <f t="shared" si="14"/>
        <v>6834</v>
      </c>
      <c r="AD75" s="21"/>
    </row>
    <row r="76" spans="1:30" s="14" customFormat="1" ht="82.5">
      <c r="A76" s="36">
        <v>65</v>
      </c>
      <c r="B76" s="36"/>
      <c r="C76" s="52" t="s">
        <v>82</v>
      </c>
      <c r="D76" s="38" t="s">
        <v>68</v>
      </c>
      <c r="E76" s="13" t="s">
        <v>20</v>
      </c>
      <c r="F76" s="11" t="s">
        <v>5</v>
      </c>
      <c r="G76" s="15" t="s">
        <v>167</v>
      </c>
      <c r="H76" s="22">
        <v>0.34375</v>
      </c>
      <c r="I76" s="22">
        <v>0.5694444444444444</v>
      </c>
      <c r="J76" s="13" t="s">
        <v>168</v>
      </c>
      <c r="K76" s="39">
        <f aca="true" t="shared" si="20" ref="K76:K91">M76+N76+O76+P76+Q76+R76</f>
        <v>8</v>
      </c>
      <c r="L76" s="39">
        <f t="shared" si="19"/>
        <v>16</v>
      </c>
      <c r="M76" s="30"/>
      <c r="N76" s="30"/>
      <c r="O76" s="30"/>
      <c r="P76" s="30">
        <v>8</v>
      </c>
      <c r="Q76" s="30"/>
      <c r="R76" s="30"/>
      <c r="S76" s="25">
        <v>2</v>
      </c>
      <c r="T76" s="12"/>
      <c r="U76" s="12">
        <f aca="true" t="shared" si="21" ref="U76:U91">ROUND(((((1.1*M76+1.2*N76+0.9*O76+1*P76+1.1*Q76+1.2*R76))+7)*1.05)*S76,2)</f>
        <v>31.5</v>
      </c>
      <c r="V76" s="41">
        <f aca="true" t="shared" si="22" ref="V76:V91">ROUND(U76*13/100,2)</f>
        <v>4.1</v>
      </c>
      <c r="W76" s="41">
        <f aca="true" t="shared" si="23" ref="W76:W91">U76+V76</f>
        <v>35.6</v>
      </c>
      <c r="X76" s="42">
        <v>100</v>
      </c>
      <c r="Y76" s="43">
        <f aca="true" t="shared" si="24" ref="Y76:Y91">ROUND(W76*X76,2)</f>
        <v>3560</v>
      </c>
      <c r="Z76" s="43" t="s">
        <v>79</v>
      </c>
      <c r="AA76" s="43" t="s">
        <v>53</v>
      </c>
      <c r="AB76" s="43"/>
      <c r="AC76" s="43">
        <f aca="true" t="shared" si="25" ref="AC76:AC91">Y76+AB76</f>
        <v>3560</v>
      </c>
      <c r="AD76" s="65" t="s">
        <v>169</v>
      </c>
    </row>
    <row r="77" spans="1:30" s="14" customFormat="1" ht="24.75">
      <c r="A77" s="36">
        <v>66</v>
      </c>
      <c r="B77" s="36"/>
      <c r="C77" s="52" t="s">
        <v>82</v>
      </c>
      <c r="D77" s="38" t="s">
        <v>68</v>
      </c>
      <c r="E77" s="13" t="s">
        <v>20</v>
      </c>
      <c r="F77" s="11" t="s">
        <v>5</v>
      </c>
      <c r="G77" s="53" t="s">
        <v>170</v>
      </c>
      <c r="H77" s="22">
        <v>0.34375</v>
      </c>
      <c r="I77" s="22">
        <v>0.5694444444444444</v>
      </c>
      <c r="J77" s="13">
        <v>4</v>
      </c>
      <c r="K77" s="39">
        <f t="shared" si="20"/>
        <v>5</v>
      </c>
      <c r="L77" s="39">
        <f t="shared" si="19"/>
        <v>10</v>
      </c>
      <c r="M77" s="30"/>
      <c r="N77" s="30"/>
      <c r="O77" s="30">
        <v>5</v>
      </c>
      <c r="P77" s="30"/>
      <c r="Q77" s="30"/>
      <c r="R77" s="30"/>
      <c r="S77" s="25">
        <v>2</v>
      </c>
      <c r="T77" s="12"/>
      <c r="U77" s="12">
        <f t="shared" si="21"/>
        <v>24.15</v>
      </c>
      <c r="V77" s="41">
        <f t="shared" si="22"/>
        <v>3.14</v>
      </c>
      <c r="W77" s="41">
        <f t="shared" si="23"/>
        <v>27.29</v>
      </c>
      <c r="X77" s="42">
        <v>100</v>
      </c>
      <c r="Y77" s="43">
        <f t="shared" si="24"/>
        <v>2729</v>
      </c>
      <c r="Z77" s="43" t="s">
        <v>79</v>
      </c>
      <c r="AA77" s="43" t="s">
        <v>53</v>
      </c>
      <c r="AB77" s="43"/>
      <c r="AC77" s="43">
        <f t="shared" si="25"/>
        <v>2729</v>
      </c>
      <c r="AD77" s="21"/>
    </row>
    <row r="78" spans="1:30" s="14" customFormat="1" ht="99">
      <c r="A78" s="36">
        <v>67</v>
      </c>
      <c r="B78" s="36"/>
      <c r="C78" s="52" t="s">
        <v>82</v>
      </c>
      <c r="D78" s="38" t="s">
        <v>68</v>
      </c>
      <c r="E78" s="13" t="s">
        <v>20</v>
      </c>
      <c r="F78" s="11" t="s">
        <v>5</v>
      </c>
      <c r="G78" s="15" t="s">
        <v>171</v>
      </c>
      <c r="H78" s="22">
        <v>0.34375</v>
      </c>
      <c r="I78" s="22">
        <v>0.5694444444444444</v>
      </c>
      <c r="J78" s="13" t="s">
        <v>172</v>
      </c>
      <c r="K78" s="39">
        <f t="shared" si="20"/>
        <v>4</v>
      </c>
      <c r="L78" s="39">
        <f t="shared" si="19"/>
        <v>8</v>
      </c>
      <c r="M78" s="30"/>
      <c r="N78" s="30"/>
      <c r="O78" s="30">
        <v>4</v>
      </c>
      <c r="P78" s="30"/>
      <c r="Q78" s="30"/>
      <c r="R78" s="30"/>
      <c r="S78" s="25">
        <v>2</v>
      </c>
      <c r="T78" s="12"/>
      <c r="U78" s="12">
        <f t="shared" si="21"/>
        <v>22.26</v>
      </c>
      <c r="V78" s="41">
        <f t="shared" si="22"/>
        <v>2.89</v>
      </c>
      <c r="W78" s="41">
        <f t="shared" si="23"/>
        <v>25.150000000000002</v>
      </c>
      <c r="X78" s="42">
        <v>100</v>
      </c>
      <c r="Y78" s="43">
        <f t="shared" si="24"/>
        <v>2515</v>
      </c>
      <c r="Z78" s="43" t="s">
        <v>79</v>
      </c>
      <c r="AA78" s="43" t="s">
        <v>53</v>
      </c>
      <c r="AB78" s="43"/>
      <c r="AC78" s="43">
        <f t="shared" si="25"/>
        <v>2515</v>
      </c>
      <c r="AD78" s="65" t="s">
        <v>173</v>
      </c>
    </row>
    <row r="79" spans="1:30" s="14" customFormat="1" ht="16.5">
      <c r="A79" s="36">
        <v>68</v>
      </c>
      <c r="B79" s="36"/>
      <c r="C79" s="36" t="s">
        <v>82</v>
      </c>
      <c r="D79" s="38" t="s">
        <v>68</v>
      </c>
      <c r="E79" s="13" t="s">
        <v>20</v>
      </c>
      <c r="F79" s="11" t="s">
        <v>5</v>
      </c>
      <c r="G79" s="15" t="s">
        <v>174</v>
      </c>
      <c r="H79" s="22">
        <v>0.34375</v>
      </c>
      <c r="I79" s="22">
        <v>0.5694444444444444</v>
      </c>
      <c r="J79" s="13">
        <v>2</v>
      </c>
      <c r="K79" s="39">
        <f t="shared" si="20"/>
        <v>5</v>
      </c>
      <c r="L79" s="39">
        <f t="shared" si="19"/>
        <v>10</v>
      </c>
      <c r="M79" s="30"/>
      <c r="N79" s="30"/>
      <c r="O79" s="30">
        <v>5</v>
      </c>
      <c r="P79" s="30"/>
      <c r="Q79" s="30"/>
      <c r="R79" s="30"/>
      <c r="S79" s="25">
        <v>2</v>
      </c>
      <c r="T79" s="12"/>
      <c r="U79" s="12">
        <f t="shared" si="21"/>
        <v>24.15</v>
      </c>
      <c r="V79" s="41">
        <f t="shared" si="22"/>
        <v>3.14</v>
      </c>
      <c r="W79" s="41">
        <f t="shared" si="23"/>
        <v>27.29</v>
      </c>
      <c r="X79" s="42">
        <v>100</v>
      </c>
      <c r="Y79" s="43">
        <f t="shared" si="24"/>
        <v>2729</v>
      </c>
      <c r="Z79" s="43" t="s">
        <v>79</v>
      </c>
      <c r="AA79" s="43" t="s">
        <v>53</v>
      </c>
      <c r="AB79" s="43"/>
      <c r="AC79" s="43">
        <f t="shared" si="25"/>
        <v>2729</v>
      </c>
      <c r="AD79" s="21"/>
    </row>
    <row r="80" spans="1:30" s="14" customFormat="1" ht="24.75">
      <c r="A80" s="36">
        <v>69</v>
      </c>
      <c r="B80" s="36"/>
      <c r="C80" s="36" t="s">
        <v>82</v>
      </c>
      <c r="D80" s="38" t="s">
        <v>68</v>
      </c>
      <c r="E80" s="13" t="s">
        <v>20</v>
      </c>
      <c r="F80" s="11" t="s">
        <v>5</v>
      </c>
      <c r="G80" s="15" t="s">
        <v>175</v>
      </c>
      <c r="H80" s="22">
        <v>0.34375</v>
      </c>
      <c r="I80" s="22">
        <v>0.5694444444444444</v>
      </c>
      <c r="J80" s="13">
        <v>4</v>
      </c>
      <c r="K80" s="39">
        <f t="shared" si="20"/>
        <v>19.5</v>
      </c>
      <c r="L80" s="39">
        <f t="shared" si="19"/>
        <v>39</v>
      </c>
      <c r="M80" s="30"/>
      <c r="N80" s="30"/>
      <c r="O80" s="30"/>
      <c r="P80" s="30">
        <v>19.5</v>
      </c>
      <c r="Q80" s="30"/>
      <c r="R80" s="30"/>
      <c r="S80" s="25">
        <v>2</v>
      </c>
      <c r="T80" s="12"/>
      <c r="U80" s="12">
        <f t="shared" si="21"/>
        <v>55.65</v>
      </c>
      <c r="V80" s="41">
        <f t="shared" si="22"/>
        <v>7.23</v>
      </c>
      <c r="W80" s="41">
        <f t="shared" si="23"/>
        <v>62.879999999999995</v>
      </c>
      <c r="X80" s="42">
        <v>100</v>
      </c>
      <c r="Y80" s="43">
        <f t="shared" si="24"/>
        <v>6288</v>
      </c>
      <c r="Z80" s="43" t="s">
        <v>79</v>
      </c>
      <c r="AA80" s="43" t="s">
        <v>53</v>
      </c>
      <c r="AB80" s="43"/>
      <c r="AC80" s="43">
        <f t="shared" si="25"/>
        <v>6288</v>
      </c>
      <c r="AD80" s="21"/>
    </row>
    <row r="81" spans="1:30" s="14" customFormat="1" ht="16.5">
      <c r="A81" s="36">
        <v>70</v>
      </c>
      <c r="B81" s="36"/>
      <c r="C81" s="36" t="s">
        <v>82</v>
      </c>
      <c r="D81" s="38" t="s">
        <v>68</v>
      </c>
      <c r="E81" s="13" t="s">
        <v>20</v>
      </c>
      <c r="F81" s="11" t="s">
        <v>5</v>
      </c>
      <c r="G81" s="53" t="s">
        <v>176</v>
      </c>
      <c r="H81" s="22">
        <v>0.34375</v>
      </c>
      <c r="I81" s="22">
        <v>0.5694444444444444</v>
      </c>
      <c r="J81" s="13">
        <v>3</v>
      </c>
      <c r="K81" s="39">
        <f t="shared" si="20"/>
        <v>3</v>
      </c>
      <c r="L81" s="39">
        <f t="shared" si="19"/>
        <v>6</v>
      </c>
      <c r="M81" s="30"/>
      <c r="N81" s="30"/>
      <c r="O81" s="30"/>
      <c r="P81" s="30">
        <v>3</v>
      </c>
      <c r="Q81" s="30"/>
      <c r="R81" s="30"/>
      <c r="S81" s="25">
        <v>2</v>
      </c>
      <c r="T81" s="12"/>
      <c r="U81" s="12">
        <f t="shared" si="21"/>
        <v>21</v>
      </c>
      <c r="V81" s="41">
        <f t="shared" si="22"/>
        <v>2.73</v>
      </c>
      <c r="W81" s="41">
        <f t="shared" si="23"/>
        <v>23.73</v>
      </c>
      <c r="X81" s="42">
        <v>100</v>
      </c>
      <c r="Y81" s="43">
        <f t="shared" si="24"/>
        <v>2373</v>
      </c>
      <c r="Z81" s="43" t="s">
        <v>79</v>
      </c>
      <c r="AA81" s="43" t="s">
        <v>53</v>
      </c>
      <c r="AB81" s="43"/>
      <c r="AC81" s="43">
        <f t="shared" si="25"/>
        <v>2373</v>
      </c>
      <c r="AD81" s="21"/>
    </row>
    <row r="82" spans="1:30" s="14" customFormat="1" ht="16.5">
      <c r="A82" s="36">
        <v>71</v>
      </c>
      <c r="B82" s="36"/>
      <c r="C82" s="36" t="s">
        <v>82</v>
      </c>
      <c r="D82" s="38" t="s">
        <v>68</v>
      </c>
      <c r="E82" s="13" t="s">
        <v>20</v>
      </c>
      <c r="F82" s="11" t="s">
        <v>5</v>
      </c>
      <c r="G82" s="53" t="s">
        <v>177</v>
      </c>
      <c r="H82" s="22">
        <v>0.34375</v>
      </c>
      <c r="I82" s="22">
        <v>0.5694444444444444</v>
      </c>
      <c r="J82" s="13">
        <v>4</v>
      </c>
      <c r="K82" s="39">
        <f t="shared" si="20"/>
        <v>3.5</v>
      </c>
      <c r="L82" s="39">
        <f t="shared" si="19"/>
        <v>7</v>
      </c>
      <c r="M82" s="30"/>
      <c r="N82" s="30"/>
      <c r="O82" s="30">
        <v>3.5</v>
      </c>
      <c r="P82" s="30"/>
      <c r="Q82" s="30"/>
      <c r="R82" s="30"/>
      <c r="S82" s="25">
        <v>2</v>
      </c>
      <c r="T82" s="12"/>
      <c r="U82" s="12">
        <f t="shared" si="21"/>
        <v>21.32</v>
      </c>
      <c r="V82" s="41">
        <f t="shared" si="22"/>
        <v>2.77</v>
      </c>
      <c r="W82" s="41">
        <f t="shared" si="23"/>
        <v>24.09</v>
      </c>
      <c r="X82" s="42">
        <v>100</v>
      </c>
      <c r="Y82" s="43">
        <f t="shared" si="24"/>
        <v>2409</v>
      </c>
      <c r="Z82" s="43" t="s">
        <v>79</v>
      </c>
      <c r="AA82" s="43" t="s">
        <v>53</v>
      </c>
      <c r="AB82" s="43"/>
      <c r="AC82" s="43">
        <f t="shared" si="25"/>
        <v>2409</v>
      </c>
      <c r="AD82" s="21"/>
    </row>
    <row r="83" spans="1:30" s="14" customFormat="1" ht="16.5">
      <c r="A83" s="36">
        <v>72</v>
      </c>
      <c r="B83" s="36"/>
      <c r="C83" s="36" t="s">
        <v>82</v>
      </c>
      <c r="D83" s="38" t="s">
        <v>68</v>
      </c>
      <c r="E83" s="13" t="s">
        <v>20</v>
      </c>
      <c r="F83" s="11" t="s">
        <v>5</v>
      </c>
      <c r="G83" s="53" t="s">
        <v>178</v>
      </c>
      <c r="H83" s="22">
        <v>0.34375</v>
      </c>
      <c r="I83" s="22">
        <v>0.5694444444444444</v>
      </c>
      <c r="J83" s="13">
        <v>2</v>
      </c>
      <c r="K83" s="39">
        <f t="shared" si="20"/>
        <v>16</v>
      </c>
      <c r="L83" s="39">
        <f t="shared" si="19"/>
        <v>32</v>
      </c>
      <c r="M83" s="30"/>
      <c r="N83" s="30"/>
      <c r="O83" s="30"/>
      <c r="P83" s="30">
        <v>16</v>
      </c>
      <c r="Q83" s="30"/>
      <c r="R83" s="30"/>
      <c r="S83" s="25">
        <v>2</v>
      </c>
      <c r="T83" s="12"/>
      <c r="U83" s="12">
        <f t="shared" si="21"/>
        <v>48.3</v>
      </c>
      <c r="V83" s="41">
        <f t="shared" si="22"/>
        <v>6.28</v>
      </c>
      <c r="W83" s="41">
        <f t="shared" si="23"/>
        <v>54.58</v>
      </c>
      <c r="X83" s="42">
        <v>100</v>
      </c>
      <c r="Y83" s="43">
        <f t="shared" si="24"/>
        <v>5458</v>
      </c>
      <c r="Z83" s="43" t="s">
        <v>79</v>
      </c>
      <c r="AA83" s="43" t="s">
        <v>53</v>
      </c>
      <c r="AB83" s="43"/>
      <c r="AC83" s="43">
        <f t="shared" si="25"/>
        <v>5458</v>
      </c>
      <c r="AD83" s="21"/>
    </row>
    <row r="84" spans="1:30" s="14" customFormat="1" ht="16.5">
      <c r="A84" s="36">
        <v>73</v>
      </c>
      <c r="B84" s="36"/>
      <c r="C84" s="36" t="s">
        <v>82</v>
      </c>
      <c r="D84" s="38" t="s">
        <v>68</v>
      </c>
      <c r="E84" s="13" t="s">
        <v>20</v>
      </c>
      <c r="F84" s="11" t="s">
        <v>5</v>
      </c>
      <c r="G84" s="53" t="s">
        <v>179</v>
      </c>
      <c r="H84" s="22">
        <v>0.34375</v>
      </c>
      <c r="I84" s="22">
        <v>0.5694444444444444</v>
      </c>
      <c r="J84" s="13">
        <v>3</v>
      </c>
      <c r="K84" s="39">
        <f t="shared" si="20"/>
        <v>15.5</v>
      </c>
      <c r="L84" s="39">
        <f t="shared" si="19"/>
        <v>31</v>
      </c>
      <c r="M84" s="30"/>
      <c r="N84" s="30"/>
      <c r="O84" s="30"/>
      <c r="P84" s="30">
        <v>15.5</v>
      </c>
      <c r="Q84" s="30"/>
      <c r="R84" s="30"/>
      <c r="S84" s="25">
        <v>2</v>
      </c>
      <c r="T84" s="12"/>
      <c r="U84" s="12">
        <f t="shared" si="21"/>
        <v>47.25</v>
      </c>
      <c r="V84" s="41">
        <f t="shared" si="22"/>
        <v>6.14</v>
      </c>
      <c r="W84" s="41">
        <f t="shared" si="23"/>
        <v>53.39</v>
      </c>
      <c r="X84" s="42">
        <v>100</v>
      </c>
      <c r="Y84" s="43">
        <f t="shared" si="24"/>
        <v>5339</v>
      </c>
      <c r="Z84" s="43" t="s">
        <v>79</v>
      </c>
      <c r="AA84" s="43" t="s">
        <v>53</v>
      </c>
      <c r="AB84" s="43"/>
      <c r="AC84" s="43">
        <f t="shared" si="25"/>
        <v>5339</v>
      </c>
      <c r="AD84" s="21"/>
    </row>
    <row r="85" spans="1:30" s="72" customFormat="1" ht="16.5">
      <c r="A85" s="36">
        <v>74</v>
      </c>
      <c r="B85" s="66"/>
      <c r="C85" s="36" t="s">
        <v>82</v>
      </c>
      <c r="D85" s="67" t="s">
        <v>180</v>
      </c>
      <c r="E85" s="67" t="s">
        <v>188</v>
      </c>
      <c r="F85" s="11" t="s">
        <v>5</v>
      </c>
      <c r="G85" s="68" t="s">
        <v>189</v>
      </c>
      <c r="H85" s="69" t="s">
        <v>190</v>
      </c>
      <c r="I85" s="67" t="s">
        <v>191</v>
      </c>
      <c r="J85" s="67">
        <v>2</v>
      </c>
      <c r="K85" s="39">
        <f t="shared" si="20"/>
        <v>14</v>
      </c>
      <c r="L85" s="39">
        <f t="shared" si="19"/>
        <v>28</v>
      </c>
      <c r="M85" s="70"/>
      <c r="N85" s="70"/>
      <c r="O85" s="70"/>
      <c r="P85" s="70">
        <v>14</v>
      </c>
      <c r="Q85" s="70"/>
      <c r="R85" s="70"/>
      <c r="S85" s="71">
        <v>2</v>
      </c>
      <c r="T85" s="67"/>
      <c r="U85" s="12">
        <f t="shared" si="21"/>
        <v>44.1</v>
      </c>
      <c r="V85" s="41">
        <f t="shared" si="22"/>
        <v>5.73</v>
      </c>
      <c r="W85" s="41">
        <f t="shared" si="23"/>
        <v>49.83</v>
      </c>
      <c r="X85" s="42">
        <v>100</v>
      </c>
      <c r="Y85" s="43">
        <f t="shared" si="24"/>
        <v>4983</v>
      </c>
      <c r="Z85" s="43" t="s">
        <v>79</v>
      </c>
      <c r="AA85" s="43" t="s">
        <v>53</v>
      </c>
      <c r="AB85" s="43"/>
      <c r="AC85" s="43">
        <f t="shared" si="25"/>
        <v>4983</v>
      </c>
      <c r="AD85" s="66"/>
    </row>
    <row r="86" spans="1:30" s="72" customFormat="1" ht="16.5">
      <c r="A86" s="36">
        <v>75</v>
      </c>
      <c r="B86" s="66"/>
      <c r="C86" s="36" t="s">
        <v>82</v>
      </c>
      <c r="D86" s="67" t="s">
        <v>180</v>
      </c>
      <c r="E86" s="67" t="s">
        <v>188</v>
      </c>
      <c r="F86" s="11" t="s">
        <v>5</v>
      </c>
      <c r="G86" s="68" t="s">
        <v>192</v>
      </c>
      <c r="H86" s="69" t="s">
        <v>190</v>
      </c>
      <c r="I86" s="67" t="s">
        <v>191</v>
      </c>
      <c r="J86" s="67">
        <v>3</v>
      </c>
      <c r="K86" s="39">
        <f t="shared" si="20"/>
        <v>19.1</v>
      </c>
      <c r="L86" s="39">
        <f t="shared" si="19"/>
        <v>38.2</v>
      </c>
      <c r="M86" s="70"/>
      <c r="N86" s="70"/>
      <c r="O86" s="70"/>
      <c r="P86" s="70">
        <v>19.1</v>
      </c>
      <c r="Q86" s="70"/>
      <c r="R86" s="70"/>
      <c r="S86" s="71">
        <v>2</v>
      </c>
      <c r="T86" s="67"/>
      <c r="U86" s="12">
        <f t="shared" si="21"/>
        <v>54.81</v>
      </c>
      <c r="V86" s="41">
        <f t="shared" si="22"/>
        <v>7.13</v>
      </c>
      <c r="W86" s="41">
        <f t="shared" si="23"/>
        <v>61.940000000000005</v>
      </c>
      <c r="X86" s="42">
        <v>100</v>
      </c>
      <c r="Y86" s="43">
        <f t="shared" si="24"/>
        <v>6194</v>
      </c>
      <c r="Z86" s="43" t="s">
        <v>79</v>
      </c>
      <c r="AA86" s="43" t="s">
        <v>53</v>
      </c>
      <c r="AB86" s="43"/>
      <c r="AC86" s="43">
        <f t="shared" si="25"/>
        <v>6194</v>
      </c>
      <c r="AD86" s="66"/>
    </row>
    <row r="87" spans="1:30" s="72" customFormat="1" ht="16.5">
      <c r="A87" s="36">
        <v>76</v>
      </c>
      <c r="B87" s="66"/>
      <c r="C87" s="36" t="s">
        <v>82</v>
      </c>
      <c r="D87" s="67" t="s">
        <v>180</v>
      </c>
      <c r="E87" s="67" t="s">
        <v>186</v>
      </c>
      <c r="F87" s="11" t="s">
        <v>5</v>
      </c>
      <c r="G87" s="68" t="s">
        <v>187</v>
      </c>
      <c r="H87" s="69">
        <v>0.3333333333333333</v>
      </c>
      <c r="I87" s="69">
        <v>0.5104166666666666</v>
      </c>
      <c r="J87" s="67">
        <v>1</v>
      </c>
      <c r="K87" s="39">
        <f t="shared" si="20"/>
        <v>18.6</v>
      </c>
      <c r="L87" s="39">
        <f t="shared" si="19"/>
        <v>37.2</v>
      </c>
      <c r="M87" s="70"/>
      <c r="N87" s="70"/>
      <c r="O87" s="70"/>
      <c r="P87" s="70">
        <v>18.6</v>
      </c>
      <c r="Q87" s="70"/>
      <c r="R87" s="70"/>
      <c r="S87" s="71">
        <v>2</v>
      </c>
      <c r="T87" s="67"/>
      <c r="U87" s="12">
        <f t="shared" si="21"/>
        <v>53.76</v>
      </c>
      <c r="V87" s="41">
        <f t="shared" si="22"/>
        <v>6.99</v>
      </c>
      <c r="W87" s="41">
        <f t="shared" si="23"/>
        <v>60.75</v>
      </c>
      <c r="X87" s="42">
        <v>100</v>
      </c>
      <c r="Y87" s="43">
        <f t="shared" si="24"/>
        <v>6075</v>
      </c>
      <c r="Z87" s="43" t="s">
        <v>79</v>
      </c>
      <c r="AA87" s="43" t="s">
        <v>53</v>
      </c>
      <c r="AB87" s="43"/>
      <c r="AC87" s="43">
        <f t="shared" si="25"/>
        <v>6075</v>
      </c>
      <c r="AD87" s="66"/>
    </row>
    <row r="88" spans="1:30" s="72" customFormat="1" ht="16.5">
      <c r="A88" s="36">
        <v>77</v>
      </c>
      <c r="B88" s="66"/>
      <c r="C88" s="36" t="s">
        <v>82</v>
      </c>
      <c r="D88" s="67" t="s">
        <v>180</v>
      </c>
      <c r="E88" s="67" t="s">
        <v>181</v>
      </c>
      <c r="F88" s="11" t="s">
        <v>5</v>
      </c>
      <c r="G88" s="68" t="s">
        <v>182</v>
      </c>
      <c r="H88" s="69">
        <v>0.34375</v>
      </c>
      <c r="I88" s="69">
        <v>0.5104166666666666</v>
      </c>
      <c r="J88" s="67">
        <v>2</v>
      </c>
      <c r="K88" s="39">
        <f t="shared" si="20"/>
        <v>14.6</v>
      </c>
      <c r="L88" s="39">
        <f t="shared" si="19"/>
        <v>29.2</v>
      </c>
      <c r="M88" s="70"/>
      <c r="N88" s="70"/>
      <c r="O88" s="70"/>
      <c r="P88" s="70">
        <v>14.6</v>
      </c>
      <c r="Q88" s="70"/>
      <c r="R88" s="70"/>
      <c r="S88" s="71">
        <v>2</v>
      </c>
      <c r="T88" s="67"/>
      <c r="U88" s="12">
        <f t="shared" si="21"/>
        <v>45.36</v>
      </c>
      <c r="V88" s="41">
        <f t="shared" si="22"/>
        <v>5.9</v>
      </c>
      <c r="W88" s="41">
        <f t="shared" si="23"/>
        <v>51.26</v>
      </c>
      <c r="X88" s="42">
        <v>100</v>
      </c>
      <c r="Y88" s="43">
        <f t="shared" si="24"/>
        <v>5126</v>
      </c>
      <c r="Z88" s="43" t="s">
        <v>79</v>
      </c>
      <c r="AA88" s="43" t="s">
        <v>53</v>
      </c>
      <c r="AB88" s="43"/>
      <c r="AC88" s="43">
        <f t="shared" si="25"/>
        <v>5126</v>
      </c>
      <c r="AD88" s="66"/>
    </row>
    <row r="89" spans="1:30" s="72" customFormat="1" ht="16.5">
      <c r="A89" s="36">
        <v>78</v>
      </c>
      <c r="B89" s="66"/>
      <c r="C89" s="36" t="s">
        <v>82</v>
      </c>
      <c r="D89" s="67" t="s">
        <v>180</v>
      </c>
      <c r="E89" s="67" t="s">
        <v>181</v>
      </c>
      <c r="F89" s="11" t="s">
        <v>5</v>
      </c>
      <c r="G89" s="68" t="s">
        <v>183</v>
      </c>
      <c r="H89" s="69">
        <v>0.34375</v>
      </c>
      <c r="I89" s="69">
        <v>0.5104166666666666</v>
      </c>
      <c r="J89" s="67">
        <v>2</v>
      </c>
      <c r="K89" s="39">
        <f t="shared" si="20"/>
        <v>1.4</v>
      </c>
      <c r="L89" s="39">
        <f t="shared" si="19"/>
        <v>2.8</v>
      </c>
      <c r="M89" s="70"/>
      <c r="N89" s="70"/>
      <c r="O89" s="70"/>
      <c r="P89" s="70">
        <v>1.4</v>
      </c>
      <c r="Q89" s="70"/>
      <c r="R89" s="70"/>
      <c r="S89" s="71">
        <v>2</v>
      </c>
      <c r="T89" s="67"/>
      <c r="U89" s="12">
        <f t="shared" si="21"/>
        <v>17.64</v>
      </c>
      <c r="V89" s="41">
        <f t="shared" si="22"/>
        <v>2.29</v>
      </c>
      <c r="W89" s="41">
        <f t="shared" si="23"/>
        <v>19.93</v>
      </c>
      <c r="X89" s="42">
        <v>100</v>
      </c>
      <c r="Y89" s="43">
        <f t="shared" si="24"/>
        <v>1993</v>
      </c>
      <c r="Z89" s="43" t="s">
        <v>79</v>
      </c>
      <c r="AA89" s="43" t="s">
        <v>53</v>
      </c>
      <c r="AB89" s="43"/>
      <c r="AC89" s="43">
        <f t="shared" si="25"/>
        <v>1993</v>
      </c>
      <c r="AD89" s="66"/>
    </row>
    <row r="90" spans="1:30" s="72" customFormat="1" ht="24.75">
      <c r="A90" s="36">
        <v>79</v>
      </c>
      <c r="B90" s="66"/>
      <c r="C90" s="36" t="s">
        <v>82</v>
      </c>
      <c r="D90" s="67" t="s">
        <v>180</v>
      </c>
      <c r="E90" s="67" t="s">
        <v>181</v>
      </c>
      <c r="F90" s="11" t="s">
        <v>5</v>
      </c>
      <c r="G90" s="68" t="s">
        <v>184</v>
      </c>
      <c r="H90" s="69">
        <v>0.34375</v>
      </c>
      <c r="I90" s="69">
        <v>0.5104166666666666</v>
      </c>
      <c r="J90" s="67">
        <v>3</v>
      </c>
      <c r="K90" s="39">
        <f t="shared" si="20"/>
        <v>12.2</v>
      </c>
      <c r="L90" s="39">
        <f t="shared" si="19"/>
        <v>24.4</v>
      </c>
      <c r="M90" s="70"/>
      <c r="N90" s="70"/>
      <c r="O90" s="70"/>
      <c r="P90" s="70">
        <v>12.2</v>
      </c>
      <c r="Q90" s="70"/>
      <c r="R90" s="70"/>
      <c r="S90" s="71">
        <v>2</v>
      </c>
      <c r="T90" s="67"/>
      <c r="U90" s="12">
        <f t="shared" si="21"/>
        <v>40.32</v>
      </c>
      <c r="V90" s="41">
        <f t="shared" si="22"/>
        <v>5.24</v>
      </c>
      <c r="W90" s="41">
        <f t="shared" si="23"/>
        <v>45.56</v>
      </c>
      <c r="X90" s="42">
        <v>100</v>
      </c>
      <c r="Y90" s="43">
        <f t="shared" si="24"/>
        <v>4556</v>
      </c>
      <c r="Z90" s="43" t="s">
        <v>79</v>
      </c>
      <c r="AA90" s="43" t="s">
        <v>53</v>
      </c>
      <c r="AB90" s="43"/>
      <c r="AC90" s="43">
        <f t="shared" si="25"/>
        <v>4556</v>
      </c>
      <c r="AD90" s="66"/>
    </row>
    <row r="91" spans="1:30" s="72" customFormat="1" ht="16.5">
      <c r="A91" s="36">
        <v>80</v>
      </c>
      <c r="B91" s="66"/>
      <c r="C91" s="36" t="s">
        <v>82</v>
      </c>
      <c r="D91" s="67" t="s">
        <v>180</v>
      </c>
      <c r="E91" s="67" t="s">
        <v>181</v>
      </c>
      <c r="F91" s="11" t="s">
        <v>5</v>
      </c>
      <c r="G91" s="68" t="s">
        <v>185</v>
      </c>
      <c r="H91" s="69">
        <v>0.34375</v>
      </c>
      <c r="I91" s="69">
        <v>0.5104166666666666</v>
      </c>
      <c r="J91" s="67">
        <v>1</v>
      </c>
      <c r="K91" s="39">
        <f t="shared" si="20"/>
        <v>5</v>
      </c>
      <c r="L91" s="39">
        <f t="shared" si="19"/>
        <v>10</v>
      </c>
      <c r="M91" s="70"/>
      <c r="N91" s="70"/>
      <c r="O91" s="70"/>
      <c r="P91" s="70">
        <v>5</v>
      </c>
      <c r="Q91" s="70"/>
      <c r="R91" s="70"/>
      <c r="S91" s="71">
        <v>2</v>
      </c>
      <c r="T91" s="67"/>
      <c r="U91" s="12">
        <f t="shared" si="21"/>
        <v>25.2</v>
      </c>
      <c r="V91" s="41">
        <f t="shared" si="22"/>
        <v>3.28</v>
      </c>
      <c r="W91" s="41">
        <f t="shared" si="23"/>
        <v>28.48</v>
      </c>
      <c r="X91" s="42">
        <v>100</v>
      </c>
      <c r="Y91" s="43">
        <f t="shared" si="24"/>
        <v>2848</v>
      </c>
      <c r="Z91" s="43" t="s">
        <v>79</v>
      </c>
      <c r="AA91" s="43" t="s">
        <v>53</v>
      </c>
      <c r="AB91" s="43"/>
      <c r="AC91" s="43">
        <f t="shared" si="25"/>
        <v>2848</v>
      </c>
      <c r="AD91" s="66"/>
    </row>
    <row r="92" spans="1:30" s="72" customFormat="1" ht="22.5" customHeight="1">
      <c r="A92" s="76" t="s">
        <v>193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3"/>
      <c r="U92" s="74">
        <f aca="true" t="shared" si="26" ref="U92:AC92">SUBTOTAL(9,U12:U91)</f>
        <v>3084.4</v>
      </c>
      <c r="V92" s="74">
        <f t="shared" si="26"/>
        <v>400.9700000000001</v>
      </c>
      <c r="W92" s="74">
        <f t="shared" si="26"/>
        <v>3485.370000000001</v>
      </c>
      <c r="X92" s="74"/>
      <c r="Y92" s="74">
        <f t="shared" si="26"/>
        <v>349050.54</v>
      </c>
      <c r="Z92" s="74"/>
      <c r="AA92" s="74"/>
      <c r="AB92" s="74">
        <f t="shared" si="26"/>
        <v>27576.3</v>
      </c>
      <c r="AC92" s="74">
        <f t="shared" si="26"/>
        <v>376626.8400000001</v>
      </c>
      <c r="AD92" s="66"/>
    </row>
    <row r="96" ht="8.25">
      <c r="AC96" s="35"/>
    </row>
    <row r="98" ht="8.25">
      <c r="AC98" s="35"/>
    </row>
  </sheetData>
  <mergeCells count="41">
    <mergeCell ref="A92:S92"/>
    <mergeCell ref="A1:J1"/>
    <mergeCell ref="A2:J2"/>
    <mergeCell ref="A3:J3"/>
    <mergeCell ref="K9:K11"/>
    <mergeCell ref="E9:E11"/>
    <mergeCell ref="A4:J4"/>
    <mergeCell ref="A5:J5"/>
    <mergeCell ref="H9:H11"/>
    <mergeCell ref="I9:I11"/>
    <mergeCell ref="R4:Z4"/>
    <mergeCell ref="R2:Z2"/>
    <mergeCell ref="K1:N1"/>
    <mergeCell ref="R1:Z1"/>
    <mergeCell ref="R3:Z3"/>
    <mergeCell ref="S9:S11"/>
    <mergeCell ref="Z9:Z11"/>
    <mergeCell ref="W9:W11"/>
    <mergeCell ref="X9:X11"/>
    <mergeCell ref="Y9:Y11"/>
    <mergeCell ref="V9:V11"/>
    <mergeCell ref="AB9:AB11"/>
    <mergeCell ref="AA9:AA11"/>
    <mergeCell ref="F9:F11"/>
    <mergeCell ref="J9:J11"/>
    <mergeCell ref="G9:G11"/>
    <mergeCell ref="M10:N10"/>
    <mergeCell ref="L9:L11"/>
    <mergeCell ref="T9:T11"/>
    <mergeCell ref="U9:U11"/>
    <mergeCell ref="M9:R9"/>
    <mergeCell ref="A7:AC7"/>
    <mergeCell ref="A8:AC8"/>
    <mergeCell ref="AD9:AD11"/>
    <mergeCell ref="AC9:AC11"/>
    <mergeCell ref="A9:A11"/>
    <mergeCell ref="B9:B11"/>
    <mergeCell ref="Q10:R10"/>
    <mergeCell ref="O10:P10"/>
    <mergeCell ref="C9:C11"/>
    <mergeCell ref="D9:D11"/>
  </mergeCells>
  <printOptions/>
  <pageMargins left="0.31496062992125984" right="0.31496062992125984" top="0.4724409448818898" bottom="0.5511811023622047" header="0.35433070866141736" footer="0.5118110236220472"/>
  <pageSetup orientation="landscape" paperSize="9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2014-09-21T17:16:50Z</cp:lastPrinted>
  <dcterms:created xsi:type="dcterms:W3CDTF">2013-10-03T04:51:20Z</dcterms:created>
  <dcterms:modified xsi:type="dcterms:W3CDTF">2014-09-22T10:34:06Z</dcterms:modified>
  <cp:category/>
  <cp:version/>
  <cp:contentType/>
  <cp:contentStatus/>
</cp:coreProperties>
</file>