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_FilterDatabase" localSheetId="0" hidden="1">'ΟΜΑΔΑ 3η'!$A$11:$AC$11</definedName>
    <definedName name="_xlnm.Print_Area" localSheetId="0">'ΟΜΑΔΑ 3η'!$A$1:$AC$24</definedName>
  </definedNames>
  <calcPr fullCalcOnLoad="1"/>
</workbook>
</file>

<file path=xl/sharedStrings.xml><?xml version="1.0" encoding="utf-8"?>
<sst xmlns="http://schemas.openxmlformats.org/spreadsheetml/2006/main" count="138" uniqueCount="85">
  <si>
    <t>ΣΤΟΙΧΕΙΑ ΔΡΟΜΟΛΟΓΙΩΝ ΑΝΑ ΔΗΜΟ ΚΑΙ ΕΞΥΠΗΡΕΤΟΥΜΕΝΩΝ ΣΧΟΛΙΚΩΝ ΜΟΝΑΔΩΝ</t>
  </si>
  <si>
    <t>ΔΥΤΙΚΗΣ ΑΧΑΪΑΣ</t>
  </si>
  <si>
    <t>ΕΙΔΙΚΟ ΣΧΟΛΕΙΟ</t>
  </si>
  <si>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</si>
  <si>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</si>
  <si>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</si>
  <si>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>Υ-8</t>
  </si>
  <si>
    <t>1ο ΕΠΑΓΓΕΛΜΑΤΙΚΟ ΛΥΚΕΙΟ ΑΙΓΙΟΥ</t>
  </si>
  <si>
    <t>ΑΙΓΕΙΡΑ-ΑΚΡΑΤΑ-ΠΑΡΑΛΙΑ ΑΚΡΑΤΑΣ-ΠΑΡΑΛΙΑ ΠΛΑΤΑΝΟΥ-ΔΙΑΚΟΠΤΟ -1ο ΕΠΑΛ ΑΙΓΙΟΥ</t>
  </si>
  <si>
    <t>ΜΕΓΑΛΟ ΛΕΩΦΟΡΕΙΟ</t>
  </si>
  <si>
    <t>ΜΙΚΡΟ ΛΕΩΦΟΡΕΙΟ</t>
  </si>
  <si>
    <t>Ν-3</t>
  </si>
  <si>
    <t>1ο ΕΠΑΓΓΕΛΜΑΤΙΚΟ ΛΥΚΕΙΟ ΑΙΓΙΟΥ - 4ο ΓΥΜΝΑΣΙΟ ΑΙΓΙΟΥ - 6ο ΔΗΜΟΤΙΚΟ ΣΧΟΛΕΙΟ ΑΙΓΙΟΥ - 1ο ΓΕΝΙΚΟ ΛΥΚΕΙΟ ΑΙΓΙΟΥ</t>
  </si>
  <si>
    <t>ΑΧΛΑΔΙΑΣ - 6ο ΔΗΜ. ΣΧ. ΑΙΓΙΟΥ - 4ο ΓΥΜΝΑΣΙΟ ΑΙΓΙΟΥ</t>
  </si>
  <si>
    <t>Υ-11</t>
  </si>
  <si>
    <t>ΕΠΑΓΓΕΛΜΑΤΙΚΟ ΛΥΚΕΙΟ ΚΑΤΩ ΑΧΑΪΑΣ - ΓΕΝΙΚΟ ΛΥΚΕΙΟ ΚΑΤΩ ΑΧΑΪΑΣ</t>
  </si>
  <si>
    <t>ΑΡΑΞΟΣ-ΛΑΚΚΟΠΕΤΡΑ-ΚΑΛΑΜΑΚΙ-ΛΙΜΝΟΧΩΡΙ-ΝΙΦΟΡΑΙΪΚΑ-ΓΕΛ Κ. ΑΧΑΪΑΣ - ΕΠΑΛ Κ. ΑΧΑΪΑΣ</t>
  </si>
  <si>
    <t>Υ-28</t>
  </si>
  <si>
    <t>ΕΠΑΓΓΕΛΜΑΤΙΚΟ ΛΥΚΕΙΟ ΚΑΤΩ ΑΧΑΪΑΣ - ΓΥΜΝΑΣΙΟ ΚΑΤΩ ΑΧΑΪΑΣ</t>
  </si>
  <si>
    <t>ΒΟΥΠΡΑΣΙΟ-ΛΑΠΠΑ-ΜΠΟΝΤΕΪΚΑ-ΣΑΓΕΪΚΑ-ΣΠΑΝΕΪΚΑ-ΓΥΜΝ. Κ. ΑΧΑΪΑΣ - ΓΕΝ. ΛΥΚΕΙΟ Κ. ΑΧΑΪΑΣ - ΕΠΑΛ Κ. ΑΧΑΪΑΣ</t>
  </si>
  <si>
    <t>Υ-38</t>
  </si>
  <si>
    <t>1ο ΕΠΑΓΓΕΛΜΑΤΙΚΟ ΛΥΚΕΙΟ ΠΑΤΡΑΣ - 7ο ΕΠΑΓΓΕΛΜΑΤΙΚΟ ΛΥΚΕΙΟ ΠΑΤΡΑΣ</t>
  </si>
  <si>
    <t>ΣΚΟΥΡΑ-ΚΑΡΠΕΤΑ-ΣΚΙΑΔΑΣ-ΣΤΑΥΡΟΔΡΟΜΙ-ΔΙΑΣΕΛΟ-ΤΟΣΚΕΣ - ΚΡΙΘΑΡΑΚΙΑ (ΣΤΑΣΗ ΓΚΛΩΝΗ) - ΔΑΦΝΟΥΛΑ -  ΙΣΩΜΑ - ΒΑΣΙΛΙΚΟ -ΧΑΛΑΝΔΡΙΤΣΑ - 7ο ΕΠΑΛ ΠΑΤΡΑΣ &amp; 1ο ΕΠΑΛ ΠΑΤΡΑΣ ΚΟΥΚΟΥΛΙ</t>
  </si>
  <si>
    <t>Ν-36</t>
  </si>
  <si>
    <t>ΛΥΓΙΕΣ ΑΧΑΪΑΣ - ΕΣΠΕΡΙΔΩΝ ΚΑΤΩ ΟΒΡΥΑ - ΕΣΠΕΡΙΔΩΝ ΚΑΤΩ ΟΒΡΥΑ - ΠΑΡΟΔΟΣ ΚΟΛΟΚΟΤΡΩΝΗ ΔΕΜΕΝΙΚΑ - ΑΛΟΝΗΣΟΥ &amp; ΜΕΓ. ΑΛΕΞΑΝΔΡΟΥ - ΦΟΙΝΙΚΗΣ (ΨΑΧΟΥ) - ΑΝΑΚΡΕΟΝΤΟΣ - ΠΑΡΟΔΟΣ Β Κ 50 ΨΑΧΟΥ - ΜΕΓΑΛΟΥ ΚΩΝΣΤΑΝΤΙΝΟΥ 9 - ΙΟΥΣΤΙΝΙΑΝΟΥ - ΜΙΝΩΟΣ &amp; ΑΛΚΙΣΤΙΔΟΣ - ΛΑΣΚΑΡΕΩΣ - ΒΟΣΠΟΡΟΥ - ΒΟΥΛΓΑΡΕΩΣ - ΣΩΤΗΡΙΑΔΟΥ - ΖΩΟΔΟΧΟΥ ΠΗΓΗΣ - ΦΕΙΔΙΟΥ - ΚΡΑΤΙΝΟΥ ΑΓΥΙΑ - ΜΑΝΤΖΑΡΟΥ - ΣΧΟΛΕΙΟ</t>
  </si>
  <si>
    <t>Ν-29</t>
  </si>
  <si>
    <t>ΑΡΑΧΩΒΙΤΙΚΑ - ΑΓ. ΒΑΣΙΛΕΙΟΣ - ΡΙΟ - ΒΕΡΝΑΔΕΪΚΑ - ΔΗΜΟΡΗΓΟΠΟΥΛΟΥ - ΜΠΟΖΑΪΤΙΚΑ - ΠΡΟΑΣΤΙΟ - ΚΑΝΕΛΟΠΟΥΛΟΥ - ΑΡΕΘΑ - ΔΕΛΦΙΝΙ - ΑΓΙΑΣ ΣΟΦΙΑΣ -ΜΑΙΖΩΝΟΣ - ΓΟΥΝΑΡΗ - ΜΟΥΣΙΚΟ ΣΧΟΛΕΙΟ ΛΑΓΓΟΥΡΑ</t>
  </si>
  <si>
    <t>Ν-30</t>
  </si>
  <si>
    <t>ΨΑΡΟΦΑΪ - ΖΑΡΟΥΧΛΕΪΚΑ -ΑΝΘΕΙΑΣ - ΑΓΙΑ ΤΡΙΑΔΑ -ΒΟΡΕΙΟ ΗΠΕΙΡΟΥ - ΚΟΡΙΝΘΟΥ - ΙΚΑ ΓΟΥΝΑΡΗ - ΤΑΜΠΑΧΑΝΑ - ΑΡΟΗ -ΤΖΟΛΑ - ΜΟΥΣΙΚΟ ΣΧΟΛΕΙΟ</t>
  </si>
  <si>
    <t>Υ-39</t>
  </si>
  <si>
    <t>ΤΣΟΥΚΑΛΕΪΚΑ - ΒΡΑΧΝΕΪΚΑ -ΜΟΝΟΔΕΝΔΡΙ - ΡΟΪΤΙΚΑ - ΜΙΝΤΙΛΟΓΛΙ - ΙΤΙΕΣ - ΔΕΜΕΝΙΚΑ -ΟΒΡΥΑ - ΕΡΓΑΤΙΚΕΣ ΚΑΤΟΙΚΙΕΣ -ΤΑΡΑΜΠΟΥΡΑ - ΚΟΥΚΟΥ - ΜΟΥΣΙΚΟ ΣΧΟΛΕΙΟ</t>
  </si>
  <si>
    <t>Υ-40</t>
  </si>
  <si>
    <t>ΛΕΥΚΑ - ΙΤΙΕΣ - ΣΑΡΑΒΑΛΙ - ΚΕΦΑΛΟΒΡΥΣΟ - ΚΡΗΝΗ -ΠΕΤΡΩΤΟ - ΠΕΡΙΒΟΛΑ - ΝΈΟ ΣΟΥΛΙ - ΜΠΕΓΟΥΛΑΚΙ - ΜΟΥΣΙΚΟ ΣΧΟΛΕΙΟ</t>
  </si>
  <si>
    <t>Ν-35</t>
  </si>
  <si>
    <t>ΚΡΥΑ ΙΤΕΩΝ - ΕΡΓΑΤΙΚΕΣ ΚΑΤΟΙΚΙΕΣ ΤΑΡΑΜΠΟΥΡΑ ΠΟΛ.1 - ΑΚΤΗ ΔΥΜΑΙΩΝ 27 - ΡΗΓΑ ΦΕΡΑΙΟΥ 100 ΠΛΑΤΕΙΑ ΓΕΩΡΓΙΟΥ - ΒΑΣΙΛΕΙΑΔΗ 38 - ΧΕΙΛΩΝΟΣ ΠΑΤΡΕΩΣ 137 - ΒΥΡΩΝΟΣ 100 - ΕΛΕΥΘΕΡΙΟΥ ΒΕΝΙΖΕΛΟΥ 44 - ΑΝΔΡΟΝΙΚΟΥ 30 - ΑΥΛΙΔΟΣ 74 - ΙΟΥΣΤΙΝΟΥ 2 ΨΑΧΟΥ - ΜΙΛΗΤΟΥ 1 -  ΟΜΟΓΕΝΩΝ 49 - ΕΚΑΤΑΙΟΥ 59 - ΚΛΕΟΜΕΝΟΥΣ 13 - ΔΟΞΑΡΑ 28 - ΜΠΕΓΟΥΛΑΚΙ</t>
  </si>
  <si>
    <t>Ν-25</t>
  </si>
  <si>
    <t>ΘΡΑΚΗΣ 6 ΚΑΤΩ ΟΒΡΥΑ - 25η ΜΑΡΤΙΟΥ 22 ΠΑΡΑΛΙΑ - ΚΑΡΑΟΛΗ ΔΗΜΗΤΡΙΟΥ 3 ΠΑΡΑΛΙΑ - ΚΡΥΑ ΙΤΕΩΝ ΕΡΓ. ΚΑΤΟΙΚΙΕΣ - ΦΟΙΝΙΚΗΣ 8 ΨΑΧΟΥ - ΠΛ. Γ. ΠΑΠΑΝΔΡΕΟΥ 5 - ΚΑΡΑΒΑ 6 ΠΡΑΤΣΙΚΑΣ - Γ. ΦΡΑΝΤΖΗ 38-42 ΑΓ. ΤΡΙΑΔΑ - ΚΑΠΟΔΙΣΤΡΙΟΥ 62-66 - ΜΕΣΟΛΟΓΓΙΟΥ 32 - ΣΚΑΓΙΟΠΟΥΛΕΙΟ (ΑΡΕΝΩΝ) - ΚΠΜΘ ΑΚΤΗ ΔΥΜΑΙΩΝ 27 - ΚΩΣΤΗ ΠΑΛΑΜΑ 28 ΑΓΥΙΑ - ΚΑΛΟΜΟΙΡΗ 46 ΑΓΥΙΑ - ΑΙΓΙΟΥ 8 ΖΑΒΛΑΝΙ - ΣΧΟΛΕΙΟ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</si>
  <si>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</si>
  <si>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</si>
  <si>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ΠΑΤΡΕΩΝ</t>
  </si>
  <si>
    <t>ΤΕΕ ΕΙΔΙΚΗΣ ΑΓΩΓΗΣ ΠΑΤΡΑΣ Α΄ ΚΑΙ Β΄ ΒΑΘΜΙΔΑΣ  (ΑΝΘΟΥΠΟΛΗ &amp; ΜΠΕΓΟΥΛΑΚΙ)</t>
  </si>
  <si>
    <t xml:space="preserve">ΕΡΓΑΣΤΗΡΙΟ ΕΙΔΙΚΗΣ ΕΠΑΓΓΕΛΜΑΤΙΚΗΣ ΕΚΠΑΙΔΕΥΣΗΣ ΚΑΙ ΚΑΤΑΡΤΙΣΗΣ (Ε.Ε.Ε.Ε.Κ) ΑΧΑΪΑΣ </t>
  </si>
  <si>
    <t>ΝΑΙ</t>
  </si>
  <si>
    <t>ΤΕΕ ΕΙΔΙΚΗΣ ΑΓΩΓΗΣ ΠΑΤΡΑΣ Α΄ ΚΑΙ Β΄ ΒΑΘΜΙΔΑΣ (ΑΝΘΟΥΠΟΛΗ)</t>
  </si>
  <si>
    <t>ΚΟΣΤΟΣ ΔΡΟΜΟΛΟΓΟΥ ΣΥΜΦΩΝΑ ΜΕ ΤΗΝ 24001/2013 ΚΥΑ  -  ΧΩΡΙΣ ΦΠΑ (€)</t>
  </si>
  <si>
    <t>ΜΟΥΣΙΚΟ ΣΧΟΛΕΙΟ</t>
  </si>
  <si>
    <t>ΣΥΝΟΛΙΚΟ ΚΟΣΤΟΣ ΔΡΟΜΟΛΟΓΙΟΥ ΜΕ ΦΠΑ (€)</t>
  </si>
  <si>
    <t>ΣΥΝΟΛΑ</t>
  </si>
  <si>
    <t>Α/Α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</si>
  <si>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</si>
  <si>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</si>
  <si>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</si>
  <si>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</si>
  <si>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</si>
  <si>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</si>
  <si>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</si>
  <si>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</si>
  <si>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</si>
  <si>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</si>
  <si>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</si>
  <si>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</si>
  <si>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</si>
  <si>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ΑΙΓΙΑΛΕΙΑΣ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</si>
  <si>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</si>
  <si>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</si>
  <si>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</si>
  <si>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</si>
  <si>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</si>
  <si>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Τιμή Καυσίμου Υπολογισμού = 1,361€/λίτρο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</si>
  <si>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</si>
  <si>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</si>
  <si>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</si>
  <si>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</si>
  <si>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</si>
  <si>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</si>
  <si>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</si>
  <si>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</si>
  <si>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</si>
  <si>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</si>
  <si>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</si>
  <si>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</si>
  <si>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</si>
  <si>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3</t>
  </si>
  <si>
    <t>ΩΡΑ ΠΡΟΣΕΛΕΥΣΗΣ ΜΑΘΗΤΩΝ</t>
  </si>
  <si>
    <t>ΩΡΑ ΑΠΟΧΩΡΗΣΗΣ ΜΑΘΗΤΩΝ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</si>
</sst>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70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NumberFormat="1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5" fillId="24" borderId="10" xfId="33" applyNumberFormat="1" applyFont="1" applyFill="1" applyBorder="1" applyAlignment="1">
      <alignment horizontal="center" vertical="center" wrapText="1"/>
      <protection/>
    </xf>
    <xf numFmtId="40" fontId="25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/>
      <protection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vertical="center" wrapText="1"/>
      <protection/>
    </xf>
    <xf numFmtId="2" fontId="23" fillId="0" borderId="10" xfId="33" applyNumberFormat="1" applyFont="1" applyFill="1" applyBorder="1" applyAlignment="1">
      <alignment horizontal="center" vertical="center" wrapText="1"/>
      <protection/>
    </xf>
    <xf numFmtId="0" fontId="21" fillId="24" borderId="10" xfId="33" applyNumberFormat="1" applyFont="1" applyFill="1" applyBorder="1" applyAlignment="1">
      <alignment vertical="center" wrapText="1"/>
      <protection/>
    </xf>
    <xf numFmtId="0" fontId="25" fillId="0" borderId="10" xfId="33" applyFont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5" fillId="25" borderId="10" xfId="33" applyFont="1" applyFill="1" applyBorder="1" applyAlignment="1">
      <alignment horizontal="center" vertical="center" wrapText="1"/>
      <protection/>
    </xf>
    <xf numFmtId="0" fontId="21" fillId="25" borderId="10" xfId="33" applyNumberFormat="1" applyFont="1" applyFill="1" applyBorder="1" applyAlignment="1">
      <alignment vertical="center" wrapText="1"/>
      <protection/>
    </xf>
    <xf numFmtId="2" fontId="25" fillId="25" borderId="10" xfId="33" applyNumberFormat="1" applyFont="1" applyFill="1" applyBorder="1" applyAlignment="1">
      <alignment horizontal="center" vertical="center" wrapText="1"/>
      <protection/>
    </xf>
    <xf numFmtId="2" fontId="23" fillId="25" borderId="10" xfId="33" applyNumberFormat="1" applyFont="1" applyFill="1" applyBorder="1" applyAlignment="1">
      <alignment horizontal="center" vertical="center" wrapText="1"/>
      <protection/>
    </xf>
    <xf numFmtId="0" fontId="25" fillId="25" borderId="10" xfId="33" applyNumberFormat="1" applyFont="1" applyFill="1" applyBorder="1" applyAlignment="1">
      <alignment horizontal="center" vertical="center" wrapText="1"/>
      <protection/>
    </xf>
    <xf numFmtId="4" fontId="25" fillId="25" borderId="10" xfId="33" applyNumberFormat="1" applyFont="1" applyFill="1" applyBorder="1" applyAlignment="1">
      <alignment horizontal="center" vertical="center" wrapText="1"/>
      <protection/>
    </xf>
    <xf numFmtId="40" fontId="25" fillId="25" borderId="10" xfId="33" applyNumberFormat="1" applyFont="1" applyFill="1" applyBorder="1" applyAlignment="1">
      <alignment horizontal="center" vertical="center" wrapText="1"/>
      <protection/>
    </xf>
    <xf numFmtId="0" fontId="25" fillId="25" borderId="10" xfId="33" applyFont="1" applyFill="1" applyBorder="1" applyAlignment="1">
      <alignment horizontal="center" vertical="center"/>
      <protection/>
    </xf>
    <xf numFmtId="0" fontId="25" fillId="0" borderId="11" xfId="33" applyFont="1" applyBorder="1" applyAlignment="1">
      <alignment horizontal="center" vertical="center" textRotation="90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5" fillId="0" borderId="15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24" borderId="11" xfId="33" applyFont="1" applyFill="1" applyBorder="1" applyAlignment="1">
      <alignment horizontal="center" vertical="center" textRotation="90" wrapText="1"/>
      <protection/>
    </xf>
    <xf numFmtId="0" fontId="25" fillId="0" borderId="15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5" fillId="0" borderId="15" xfId="33" applyFont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276225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38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3">
      <selection activeCell="A19" sqref="A19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2.140625" style="5" customWidth="1"/>
    <col min="6" max="6" width="7.7109375" style="5" customWidth="1"/>
    <col min="7" max="7" width="27.28125" style="32" customWidth="1"/>
    <col min="8" max="8" width="5.421875" style="32" customWidth="1"/>
    <col min="9" max="9" width="4.8515625" style="32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5.7109375" style="5" customWidth="1"/>
    <col min="21" max="21" width="7.00390625" style="33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16384" width="9.140625" style="5" customWidth="1"/>
  </cols>
  <sheetData>
    <row r="1" spans="1:27" ht="4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 t="s">
        <v>82</v>
      </c>
      <c r="L1" s="47"/>
      <c r="M1" s="47"/>
      <c r="N1" s="48"/>
      <c r="O1" s="2"/>
      <c r="P1" s="3"/>
      <c r="Q1" s="3"/>
      <c r="R1" s="44"/>
      <c r="S1" s="44"/>
      <c r="T1" s="44"/>
      <c r="U1" s="44"/>
      <c r="V1" s="44"/>
      <c r="W1" s="44"/>
      <c r="X1" s="44"/>
      <c r="Y1" s="44"/>
      <c r="Z1" s="44"/>
      <c r="AA1" s="3"/>
    </row>
    <row r="2" spans="1:27" ht="10.5" customHeight="1">
      <c r="A2" s="43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6"/>
      <c r="L2" s="6"/>
      <c r="M2" s="1"/>
      <c r="N2" s="2"/>
      <c r="O2" s="2"/>
      <c r="P2" s="3"/>
      <c r="Q2" s="3"/>
      <c r="R2" s="44" t="s">
        <v>68</v>
      </c>
      <c r="S2" s="44"/>
      <c r="T2" s="44"/>
      <c r="U2" s="44"/>
      <c r="V2" s="44"/>
      <c r="W2" s="44"/>
      <c r="X2" s="44"/>
      <c r="Y2" s="44"/>
      <c r="Z2" s="44"/>
      <c r="AA2" s="4"/>
    </row>
    <row r="3" spans="1:27" ht="10.5" customHeight="1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6"/>
      <c r="L3" s="6"/>
      <c r="M3" s="1"/>
      <c r="N3" s="2"/>
      <c r="O3" s="2"/>
      <c r="P3" s="3"/>
      <c r="Q3" s="3"/>
      <c r="R3" s="49">
        <v>41796</v>
      </c>
      <c r="S3" s="50"/>
      <c r="T3" s="50"/>
      <c r="U3" s="50"/>
      <c r="V3" s="50"/>
      <c r="W3" s="50"/>
      <c r="X3" s="50"/>
      <c r="Y3" s="50"/>
      <c r="Z3" s="50"/>
      <c r="AA3" s="7"/>
    </row>
    <row r="4" spans="1:27" ht="9.75" customHeight="1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6"/>
      <c r="L4" s="6"/>
      <c r="M4" s="1"/>
      <c r="N4" s="2"/>
      <c r="O4" s="2"/>
      <c r="P4" s="3"/>
      <c r="Q4" s="3"/>
      <c r="AA4" s="3"/>
    </row>
    <row r="5" spans="1:27" ht="10.5" customHeight="1">
      <c r="A5" s="43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9.75" customHeight="1"/>
    <row r="7" spans="1:29" ht="24" customHeight="1">
      <c r="A7" s="67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</row>
    <row r="8" spans="1:29" ht="24" customHeight="1">
      <c r="A8" s="67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9"/>
    </row>
    <row r="9" spans="1:29" ht="15" customHeight="1">
      <c r="A9" s="66" t="s">
        <v>48</v>
      </c>
      <c r="B9" s="51" t="s">
        <v>70</v>
      </c>
      <c r="C9" s="42" t="s">
        <v>75</v>
      </c>
      <c r="D9" s="51" t="s">
        <v>77</v>
      </c>
      <c r="E9" s="51" t="s">
        <v>63</v>
      </c>
      <c r="F9" s="51" t="s">
        <v>58</v>
      </c>
      <c r="G9" s="65" t="s">
        <v>57</v>
      </c>
      <c r="H9" s="51" t="s">
        <v>83</v>
      </c>
      <c r="I9" s="51" t="s">
        <v>84</v>
      </c>
      <c r="J9" s="51" t="s">
        <v>38</v>
      </c>
      <c r="K9" s="51" t="s">
        <v>4</v>
      </c>
      <c r="L9" s="51" t="s">
        <v>5</v>
      </c>
      <c r="M9" s="63" t="s">
        <v>52</v>
      </c>
      <c r="N9" s="63"/>
      <c r="O9" s="63"/>
      <c r="P9" s="63"/>
      <c r="Q9" s="63"/>
      <c r="R9" s="63"/>
      <c r="S9" s="58" t="s">
        <v>65</v>
      </c>
      <c r="T9" s="55" t="s">
        <v>81</v>
      </c>
      <c r="U9" s="55" t="s">
        <v>44</v>
      </c>
      <c r="V9" s="53" t="s">
        <v>66</v>
      </c>
      <c r="W9" s="53" t="s">
        <v>46</v>
      </c>
      <c r="X9" s="53" t="s">
        <v>78</v>
      </c>
      <c r="Y9" s="53" t="s">
        <v>79</v>
      </c>
      <c r="Z9" s="57" t="s">
        <v>73</v>
      </c>
      <c r="AA9" s="53" t="s">
        <v>72</v>
      </c>
      <c r="AB9" s="53" t="s">
        <v>80</v>
      </c>
      <c r="AC9" s="53" t="s">
        <v>3</v>
      </c>
    </row>
    <row r="10" spans="1:29" ht="25.5" customHeight="1">
      <c r="A10" s="64"/>
      <c r="B10" s="52"/>
      <c r="C10" s="42"/>
      <c r="D10" s="52"/>
      <c r="E10" s="52"/>
      <c r="F10" s="52"/>
      <c r="G10" s="65"/>
      <c r="H10" s="52"/>
      <c r="I10" s="52"/>
      <c r="J10" s="52"/>
      <c r="K10" s="52"/>
      <c r="L10" s="52"/>
      <c r="M10" s="64" t="s">
        <v>49</v>
      </c>
      <c r="N10" s="64"/>
      <c r="O10" s="64" t="s">
        <v>50</v>
      </c>
      <c r="P10" s="64"/>
      <c r="Q10" s="64" t="s">
        <v>51</v>
      </c>
      <c r="R10" s="64"/>
      <c r="S10" s="59"/>
      <c r="T10" s="56"/>
      <c r="U10" s="56"/>
      <c r="V10" s="54"/>
      <c r="W10" s="54"/>
      <c r="X10" s="54"/>
      <c r="Y10" s="54"/>
      <c r="Z10" s="57"/>
      <c r="AA10" s="54"/>
      <c r="AB10" s="54"/>
      <c r="AC10" s="54"/>
    </row>
    <row r="11" spans="1:29" ht="48.75" customHeight="1">
      <c r="A11" s="64"/>
      <c r="B11" s="52"/>
      <c r="C11" s="51"/>
      <c r="D11" s="52"/>
      <c r="E11" s="52"/>
      <c r="F11" s="52"/>
      <c r="G11" s="66"/>
      <c r="H11" s="52"/>
      <c r="I11" s="52"/>
      <c r="J11" s="52"/>
      <c r="K11" s="52"/>
      <c r="L11" s="52"/>
      <c r="M11" s="11" t="s">
        <v>67</v>
      </c>
      <c r="N11" s="10" t="s">
        <v>59</v>
      </c>
      <c r="O11" s="11" t="s">
        <v>69</v>
      </c>
      <c r="P11" s="10" t="s">
        <v>60</v>
      </c>
      <c r="Q11" s="11" t="s">
        <v>71</v>
      </c>
      <c r="R11" s="10" t="s">
        <v>61</v>
      </c>
      <c r="S11" s="59"/>
      <c r="T11" s="56"/>
      <c r="U11" s="56"/>
      <c r="V11" s="54"/>
      <c r="W11" s="54"/>
      <c r="X11" s="54"/>
      <c r="Y11" s="54"/>
      <c r="Z11" s="53"/>
      <c r="AA11" s="54"/>
      <c r="AB11" s="54"/>
      <c r="AC11" s="54"/>
    </row>
    <row r="12" spans="1:29" s="20" customFormat="1" ht="24.75">
      <c r="A12" s="12">
        <v>1</v>
      </c>
      <c r="B12" s="23" t="s">
        <v>6</v>
      </c>
      <c r="C12" s="23" t="s">
        <v>76</v>
      </c>
      <c r="D12" s="15" t="s">
        <v>64</v>
      </c>
      <c r="E12" s="15" t="s">
        <v>7</v>
      </c>
      <c r="F12" s="15" t="s">
        <v>62</v>
      </c>
      <c r="G12" s="25" t="s">
        <v>8</v>
      </c>
      <c r="H12" s="25"/>
      <c r="I12" s="25"/>
      <c r="J12" s="15">
        <v>48</v>
      </c>
      <c r="K12" s="16">
        <f aca="true" t="shared" si="0" ref="K12:K23">M12+N12+O12+P12+Q12+R12</f>
        <v>27.5</v>
      </c>
      <c r="L12" s="16">
        <f aca="true" t="shared" si="1" ref="L12:L23">K12*S12</f>
        <v>55</v>
      </c>
      <c r="M12" s="16"/>
      <c r="N12" s="16"/>
      <c r="O12" s="16">
        <v>17.1</v>
      </c>
      <c r="P12" s="16">
        <v>10.4</v>
      </c>
      <c r="Q12" s="16"/>
      <c r="R12" s="16"/>
      <c r="S12" s="15">
        <v>2</v>
      </c>
      <c r="T12" s="26">
        <v>80.98</v>
      </c>
      <c r="U12" s="26">
        <v>135.4</v>
      </c>
      <c r="V12" s="16">
        <f aca="true" t="shared" si="2" ref="V12:V23">ROUND(U12*13/100,2)</f>
        <v>17.6</v>
      </c>
      <c r="W12" s="16">
        <f aca="true" t="shared" si="3" ref="W12:W23">U12+V12</f>
        <v>153</v>
      </c>
      <c r="X12" s="17">
        <v>109</v>
      </c>
      <c r="Y12" s="24">
        <f aca="true" t="shared" si="4" ref="Y12:Y23">ROUND(W12*X12,2)</f>
        <v>16677</v>
      </c>
      <c r="Z12" s="22" t="s">
        <v>74</v>
      </c>
      <c r="AA12" s="22" t="s">
        <v>9</v>
      </c>
      <c r="AB12" s="18">
        <f>ROUND(Y12*(20/100),2)</f>
        <v>3335.4</v>
      </c>
      <c r="AC12" s="18">
        <f>Y12+AB12</f>
        <v>20012.4</v>
      </c>
    </row>
    <row r="13" spans="1:29" ht="57.75">
      <c r="A13" s="12">
        <v>2</v>
      </c>
      <c r="B13" s="9" t="s">
        <v>11</v>
      </c>
      <c r="C13" s="9" t="s">
        <v>76</v>
      </c>
      <c r="D13" s="9" t="s">
        <v>64</v>
      </c>
      <c r="E13" s="14" t="s">
        <v>12</v>
      </c>
      <c r="F13" s="9" t="s">
        <v>62</v>
      </c>
      <c r="G13" s="27" t="s">
        <v>13</v>
      </c>
      <c r="H13" s="27"/>
      <c r="I13" s="27"/>
      <c r="J13" s="9">
        <v>16</v>
      </c>
      <c r="K13" s="16">
        <f t="shared" si="0"/>
        <v>10.1</v>
      </c>
      <c r="L13" s="16">
        <f t="shared" si="1"/>
        <v>20.2</v>
      </c>
      <c r="M13" s="16"/>
      <c r="N13" s="16"/>
      <c r="O13" s="16">
        <v>5</v>
      </c>
      <c r="P13" s="16">
        <v>5.1</v>
      </c>
      <c r="Q13" s="16"/>
      <c r="R13" s="16"/>
      <c r="S13" s="15">
        <v>2</v>
      </c>
      <c r="T13" s="26">
        <v>52.86</v>
      </c>
      <c r="U13" s="26">
        <v>37.82</v>
      </c>
      <c r="V13" s="16">
        <f t="shared" si="2"/>
        <v>4.92</v>
      </c>
      <c r="W13" s="16">
        <f t="shared" si="3"/>
        <v>42.74</v>
      </c>
      <c r="X13" s="17">
        <v>109</v>
      </c>
      <c r="Y13" s="24">
        <f t="shared" si="4"/>
        <v>4658.66</v>
      </c>
      <c r="Z13" s="18" t="s">
        <v>74</v>
      </c>
      <c r="AA13" s="18" t="s">
        <v>10</v>
      </c>
      <c r="AB13" s="18">
        <f aca="true" t="shared" si="5" ref="AB13:AB23">ROUND(Y13*(20/100),2)</f>
        <v>931.73</v>
      </c>
      <c r="AC13" s="18">
        <f aca="true" t="shared" si="6" ref="AC13:AC23">Y13+AB13</f>
        <v>5590.389999999999</v>
      </c>
    </row>
    <row r="14" spans="1:29" s="21" customFormat="1" ht="33">
      <c r="A14" s="12">
        <f aca="true" t="shared" si="7" ref="A14:A23">A13+1</f>
        <v>3</v>
      </c>
      <c r="B14" s="28" t="s">
        <v>14</v>
      </c>
      <c r="C14" s="28" t="s">
        <v>76</v>
      </c>
      <c r="D14" s="14" t="s">
        <v>64</v>
      </c>
      <c r="E14" s="9" t="s">
        <v>15</v>
      </c>
      <c r="F14" s="9" t="s">
        <v>1</v>
      </c>
      <c r="G14" s="27" t="s">
        <v>16</v>
      </c>
      <c r="H14" s="27"/>
      <c r="I14" s="27"/>
      <c r="J14" s="14">
        <v>50</v>
      </c>
      <c r="K14" s="16">
        <f t="shared" si="0"/>
        <v>22.6</v>
      </c>
      <c r="L14" s="16">
        <f t="shared" si="1"/>
        <v>45.2</v>
      </c>
      <c r="M14" s="16"/>
      <c r="N14" s="16"/>
      <c r="O14" s="16">
        <v>22.6</v>
      </c>
      <c r="P14" s="16"/>
      <c r="Q14" s="16"/>
      <c r="R14" s="16"/>
      <c r="S14" s="15">
        <v>2</v>
      </c>
      <c r="T14" s="26">
        <v>61.11</v>
      </c>
      <c r="U14" s="26">
        <v>94.61</v>
      </c>
      <c r="V14" s="16">
        <f t="shared" si="2"/>
        <v>12.3</v>
      </c>
      <c r="W14" s="16">
        <f t="shared" si="3"/>
        <v>106.91</v>
      </c>
      <c r="X14" s="17">
        <v>109</v>
      </c>
      <c r="Y14" s="24">
        <f t="shared" si="4"/>
        <v>11653.19</v>
      </c>
      <c r="Z14" s="18" t="s">
        <v>74</v>
      </c>
      <c r="AA14" s="18" t="s">
        <v>9</v>
      </c>
      <c r="AB14" s="18">
        <f t="shared" si="5"/>
        <v>2330.64</v>
      </c>
      <c r="AC14" s="18">
        <f t="shared" si="6"/>
        <v>13983.83</v>
      </c>
    </row>
    <row r="15" spans="1:29" ht="33">
      <c r="A15" s="12">
        <v>4</v>
      </c>
      <c r="B15" s="28" t="s">
        <v>17</v>
      </c>
      <c r="C15" s="28" t="s">
        <v>76</v>
      </c>
      <c r="D15" s="14" t="s">
        <v>64</v>
      </c>
      <c r="E15" s="9" t="s">
        <v>18</v>
      </c>
      <c r="F15" s="9" t="s">
        <v>1</v>
      </c>
      <c r="G15" s="27" t="s">
        <v>19</v>
      </c>
      <c r="H15" s="27"/>
      <c r="I15" s="27"/>
      <c r="J15" s="14">
        <v>9</v>
      </c>
      <c r="K15" s="16">
        <f t="shared" si="0"/>
        <v>26.3</v>
      </c>
      <c r="L15" s="16">
        <f t="shared" si="1"/>
        <v>52.6</v>
      </c>
      <c r="M15" s="16"/>
      <c r="N15" s="16"/>
      <c r="O15" s="16">
        <v>26.3</v>
      </c>
      <c r="P15" s="16"/>
      <c r="Q15" s="16"/>
      <c r="R15" s="16"/>
      <c r="S15" s="15">
        <v>2</v>
      </c>
      <c r="T15" s="26">
        <v>53.12</v>
      </c>
      <c r="U15" s="26">
        <v>73.74</v>
      </c>
      <c r="V15" s="16">
        <f t="shared" si="2"/>
        <v>9.59</v>
      </c>
      <c r="W15" s="16">
        <f t="shared" si="3"/>
        <v>83.33</v>
      </c>
      <c r="X15" s="17">
        <v>109</v>
      </c>
      <c r="Y15" s="24">
        <f t="shared" si="4"/>
        <v>9082.97</v>
      </c>
      <c r="Z15" s="18" t="s">
        <v>74</v>
      </c>
      <c r="AA15" s="18" t="s">
        <v>10</v>
      </c>
      <c r="AB15" s="18">
        <f t="shared" si="5"/>
        <v>1816.59</v>
      </c>
      <c r="AC15" s="18">
        <f t="shared" si="6"/>
        <v>10899.56</v>
      </c>
    </row>
    <row r="16" spans="1:29" s="19" customFormat="1" ht="41.25">
      <c r="A16" s="12">
        <v>5</v>
      </c>
      <c r="B16" s="23" t="s">
        <v>20</v>
      </c>
      <c r="C16" s="23" t="s">
        <v>76</v>
      </c>
      <c r="D16" s="15" t="s">
        <v>64</v>
      </c>
      <c r="E16" s="15" t="s">
        <v>21</v>
      </c>
      <c r="F16" s="15" t="s">
        <v>39</v>
      </c>
      <c r="G16" s="25" t="s">
        <v>22</v>
      </c>
      <c r="H16" s="25"/>
      <c r="I16" s="25"/>
      <c r="J16" s="15">
        <v>27</v>
      </c>
      <c r="K16" s="16">
        <f t="shared" si="0"/>
        <v>70.7</v>
      </c>
      <c r="L16" s="16">
        <f t="shared" si="1"/>
        <v>141.4</v>
      </c>
      <c r="M16" s="16">
        <v>5.4</v>
      </c>
      <c r="N16" s="16"/>
      <c r="O16" s="16">
        <v>54.1</v>
      </c>
      <c r="P16" s="16">
        <v>11.2</v>
      </c>
      <c r="Q16" s="16"/>
      <c r="R16" s="16"/>
      <c r="S16" s="15">
        <v>2</v>
      </c>
      <c r="T16" s="26">
        <v>205.39</v>
      </c>
      <c r="U16" s="26">
        <v>343.82</v>
      </c>
      <c r="V16" s="16">
        <f t="shared" si="2"/>
        <v>44.7</v>
      </c>
      <c r="W16" s="16">
        <f t="shared" si="3"/>
        <v>388.52</v>
      </c>
      <c r="X16" s="17">
        <v>109</v>
      </c>
      <c r="Y16" s="24">
        <f t="shared" si="4"/>
        <v>42348.68</v>
      </c>
      <c r="Z16" s="22" t="s">
        <v>74</v>
      </c>
      <c r="AA16" s="22" t="s">
        <v>9</v>
      </c>
      <c r="AB16" s="18">
        <f t="shared" si="5"/>
        <v>8469.74</v>
      </c>
      <c r="AC16" s="18">
        <f t="shared" si="6"/>
        <v>50818.42</v>
      </c>
    </row>
    <row r="17" spans="1:29" s="19" customFormat="1" ht="82.5">
      <c r="A17" s="12">
        <v>6</v>
      </c>
      <c r="B17" s="14" t="s">
        <v>23</v>
      </c>
      <c r="C17" s="14" t="s">
        <v>76</v>
      </c>
      <c r="D17" s="15" t="s">
        <v>2</v>
      </c>
      <c r="E17" s="13" t="s">
        <v>41</v>
      </c>
      <c r="F17" s="15" t="s">
        <v>39</v>
      </c>
      <c r="G17" s="25" t="s">
        <v>24</v>
      </c>
      <c r="H17" s="25"/>
      <c r="I17" s="25"/>
      <c r="J17" s="15">
        <v>19</v>
      </c>
      <c r="K17" s="16">
        <f t="shared" si="0"/>
        <v>35.6</v>
      </c>
      <c r="L17" s="16">
        <f t="shared" si="1"/>
        <v>71.2</v>
      </c>
      <c r="M17" s="16">
        <v>21.4</v>
      </c>
      <c r="N17" s="16"/>
      <c r="O17" s="16">
        <v>8.8</v>
      </c>
      <c r="P17" s="16">
        <v>5.4</v>
      </c>
      <c r="Q17" s="16"/>
      <c r="R17" s="16"/>
      <c r="S17" s="15">
        <v>2</v>
      </c>
      <c r="T17" s="26">
        <v>118.73</v>
      </c>
      <c r="U17" s="26">
        <v>200.53</v>
      </c>
      <c r="V17" s="16">
        <f t="shared" si="2"/>
        <v>26.07</v>
      </c>
      <c r="W17" s="16">
        <f t="shared" si="3"/>
        <v>226.6</v>
      </c>
      <c r="X17" s="17">
        <v>109</v>
      </c>
      <c r="Y17" s="24">
        <f t="shared" si="4"/>
        <v>24699.4</v>
      </c>
      <c r="Z17" s="18" t="s">
        <v>42</v>
      </c>
      <c r="AA17" s="18" t="s">
        <v>10</v>
      </c>
      <c r="AB17" s="18">
        <f t="shared" si="5"/>
        <v>4939.88</v>
      </c>
      <c r="AC17" s="18">
        <f t="shared" si="6"/>
        <v>29639.280000000002</v>
      </c>
    </row>
    <row r="18" spans="1:29" s="19" customFormat="1" ht="41.25">
      <c r="A18" s="12">
        <v>7</v>
      </c>
      <c r="B18" s="34" t="s">
        <v>25</v>
      </c>
      <c r="C18" s="34" t="s">
        <v>76</v>
      </c>
      <c r="D18" s="34" t="s">
        <v>64</v>
      </c>
      <c r="E18" s="34" t="s">
        <v>45</v>
      </c>
      <c r="F18" s="34" t="s">
        <v>39</v>
      </c>
      <c r="G18" s="35" t="s">
        <v>26</v>
      </c>
      <c r="H18" s="35"/>
      <c r="I18" s="35"/>
      <c r="J18" s="34">
        <v>50</v>
      </c>
      <c r="K18" s="36">
        <f t="shared" si="0"/>
        <v>22.8</v>
      </c>
      <c r="L18" s="36">
        <f t="shared" si="1"/>
        <v>45.6</v>
      </c>
      <c r="M18" s="36">
        <v>12.8</v>
      </c>
      <c r="N18" s="36"/>
      <c r="O18" s="36">
        <v>10</v>
      </c>
      <c r="P18" s="36"/>
      <c r="Q18" s="36"/>
      <c r="R18" s="36"/>
      <c r="S18" s="34">
        <v>2</v>
      </c>
      <c r="T18" s="37">
        <v>90.52</v>
      </c>
      <c r="U18" s="37">
        <v>157.11</v>
      </c>
      <c r="V18" s="36">
        <f t="shared" si="2"/>
        <v>20.42</v>
      </c>
      <c r="W18" s="36">
        <f t="shared" si="3"/>
        <v>177.53000000000003</v>
      </c>
      <c r="X18" s="38">
        <v>109</v>
      </c>
      <c r="Y18" s="39">
        <f t="shared" si="4"/>
        <v>19350.77</v>
      </c>
      <c r="Z18" s="40" t="s">
        <v>74</v>
      </c>
      <c r="AA18" s="40" t="s">
        <v>9</v>
      </c>
      <c r="AB18" s="40">
        <f t="shared" si="5"/>
        <v>3870.15</v>
      </c>
      <c r="AC18" s="40">
        <f t="shared" si="6"/>
        <v>23220.920000000002</v>
      </c>
    </row>
    <row r="19" spans="1:29" s="19" customFormat="1" ht="33">
      <c r="A19" s="12">
        <f t="shared" si="7"/>
        <v>8</v>
      </c>
      <c r="B19" s="34" t="s">
        <v>27</v>
      </c>
      <c r="C19" s="34" t="s">
        <v>76</v>
      </c>
      <c r="D19" s="34" t="s">
        <v>64</v>
      </c>
      <c r="E19" s="34" t="s">
        <v>45</v>
      </c>
      <c r="F19" s="34" t="s">
        <v>39</v>
      </c>
      <c r="G19" s="35" t="s">
        <v>28</v>
      </c>
      <c r="H19" s="35"/>
      <c r="I19" s="35"/>
      <c r="J19" s="34">
        <v>50</v>
      </c>
      <c r="K19" s="36">
        <f t="shared" si="0"/>
        <v>19.44</v>
      </c>
      <c r="L19" s="36">
        <f t="shared" si="1"/>
        <v>38.88</v>
      </c>
      <c r="M19" s="36">
        <v>19.44</v>
      </c>
      <c r="N19" s="36"/>
      <c r="O19" s="36"/>
      <c r="P19" s="36"/>
      <c r="Q19" s="36"/>
      <c r="R19" s="36"/>
      <c r="S19" s="34">
        <v>2</v>
      </c>
      <c r="T19" s="37">
        <v>102.76</v>
      </c>
      <c r="U19" s="37">
        <v>176.66</v>
      </c>
      <c r="V19" s="36">
        <f t="shared" si="2"/>
        <v>22.97</v>
      </c>
      <c r="W19" s="36">
        <f t="shared" si="3"/>
        <v>199.63</v>
      </c>
      <c r="X19" s="38">
        <v>109</v>
      </c>
      <c r="Y19" s="39">
        <f t="shared" si="4"/>
        <v>21759.67</v>
      </c>
      <c r="Z19" s="40" t="s">
        <v>74</v>
      </c>
      <c r="AA19" s="40" t="s">
        <v>9</v>
      </c>
      <c r="AB19" s="40">
        <f t="shared" si="5"/>
        <v>4351.93</v>
      </c>
      <c r="AC19" s="40">
        <f t="shared" si="6"/>
        <v>26111.6</v>
      </c>
    </row>
    <row r="20" spans="1:29" s="20" customFormat="1" ht="33">
      <c r="A20" s="12">
        <f t="shared" si="7"/>
        <v>9</v>
      </c>
      <c r="B20" s="41" t="s">
        <v>29</v>
      </c>
      <c r="C20" s="41" t="s">
        <v>76</v>
      </c>
      <c r="D20" s="34" t="s">
        <v>64</v>
      </c>
      <c r="E20" s="34" t="s">
        <v>45</v>
      </c>
      <c r="F20" s="34" t="s">
        <v>39</v>
      </c>
      <c r="G20" s="35" t="s">
        <v>30</v>
      </c>
      <c r="H20" s="35"/>
      <c r="I20" s="35"/>
      <c r="J20" s="34">
        <v>50</v>
      </c>
      <c r="K20" s="36">
        <f t="shared" si="0"/>
        <v>16.28</v>
      </c>
      <c r="L20" s="36">
        <f t="shared" si="1"/>
        <v>32.56</v>
      </c>
      <c r="M20" s="36">
        <v>7.5</v>
      </c>
      <c r="N20" s="36"/>
      <c r="O20" s="36">
        <v>8.78</v>
      </c>
      <c r="P20" s="36"/>
      <c r="Q20" s="36"/>
      <c r="R20" s="36"/>
      <c r="S20" s="34">
        <v>2</v>
      </c>
      <c r="T20" s="37">
        <v>86.06</v>
      </c>
      <c r="U20" s="37">
        <v>110.75</v>
      </c>
      <c r="V20" s="36">
        <f t="shared" si="2"/>
        <v>14.4</v>
      </c>
      <c r="W20" s="36">
        <f t="shared" si="3"/>
        <v>125.15</v>
      </c>
      <c r="X20" s="38">
        <v>109</v>
      </c>
      <c r="Y20" s="39">
        <f t="shared" si="4"/>
        <v>13641.35</v>
      </c>
      <c r="Z20" s="40" t="s">
        <v>74</v>
      </c>
      <c r="AA20" s="40" t="s">
        <v>9</v>
      </c>
      <c r="AB20" s="40">
        <f t="shared" si="5"/>
        <v>2728.27</v>
      </c>
      <c r="AC20" s="40">
        <f t="shared" si="6"/>
        <v>16369.62</v>
      </c>
    </row>
    <row r="21" spans="1:29" s="19" customFormat="1" ht="26.25" customHeight="1">
      <c r="A21" s="12">
        <f t="shared" si="7"/>
        <v>10</v>
      </c>
      <c r="B21" s="41" t="s">
        <v>31</v>
      </c>
      <c r="C21" s="41" t="s">
        <v>76</v>
      </c>
      <c r="D21" s="34" t="s">
        <v>64</v>
      </c>
      <c r="E21" s="34" t="s">
        <v>45</v>
      </c>
      <c r="F21" s="34" t="s">
        <v>39</v>
      </c>
      <c r="G21" s="35" t="s">
        <v>32</v>
      </c>
      <c r="H21" s="35"/>
      <c r="I21" s="35"/>
      <c r="J21" s="34">
        <v>47</v>
      </c>
      <c r="K21" s="36">
        <f t="shared" si="0"/>
        <v>18.4</v>
      </c>
      <c r="L21" s="36">
        <f t="shared" si="1"/>
        <v>36.8</v>
      </c>
      <c r="M21" s="36">
        <v>3.1</v>
      </c>
      <c r="N21" s="36"/>
      <c r="O21" s="36">
        <v>10.3</v>
      </c>
      <c r="P21" s="36">
        <v>5</v>
      </c>
      <c r="Q21" s="36"/>
      <c r="R21" s="36"/>
      <c r="S21" s="34">
        <v>2</v>
      </c>
      <c r="T21" s="37">
        <v>90.98</v>
      </c>
      <c r="U21" s="37">
        <v>104.42</v>
      </c>
      <c r="V21" s="36">
        <f t="shared" si="2"/>
        <v>13.57</v>
      </c>
      <c r="W21" s="36">
        <f t="shared" si="3"/>
        <v>117.99000000000001</v>
      </c>
      <c r="X21" s="38">
        <v>109</v>
      </c>
      <c r="Y21" s="39">
        <f t="shared" si="4"/>
        <v>12860.91</v>
      </c>
      <c r="Z21" s="40" t="s">
        <v>74</v>
      </c>
      <c r="AA21" s="40" t="s">
        <v>9</v>
      </c>
      <c r="AB21" s="40">
        <f t="shared" si="5"/>
        <v>2572.18</v>
      </c>
      <c r="AC21" s="40">
        <f t="shared" si="6"/>
        <v>15433.09</v>
      </c>
    </row>
    <row r="22" spans="1:29" ht="66">
      <c r="A22" s="12">
        <f t="shared" si="7"/>
        <v>11</v>
      </c>
      <c r="B22" s="15" t="s">
        <v>33</v>
      </c>
      <c r="C22" s="15" t="s">
        <v>76</v>
      </c>
      <c r="D22" s="15" t="s">
        <v>2</v>
      </c>
      <c r="E22" s="13" t="s">
        <v>40</v>
      </c>
      <c r="F22" s="15" t="s">
        <v>39</v>
      </c>
      <c r="G22" s="25" t="s">
        <v>34</v>
      </c>
      <c r="H22" s="25"/>
      <c r="I22" s="25"/>
      <c r="J22" s="15">
        <v>16</v>
      </c>
      <c r="K22" s="16">
        <f t="shared" si="0"/>
        <v>21.09</v>
      </c>
      <c r="L22" s="16">
        <f t="shared" si="1"/>
        <v>42.18</v>
      </c>
      <c r="M22" s="16">
        <v>21.09</v>
      </c>
      <c r="N22" s="16"/>
      <c r="O22" s="16"/>
      <c r="P22" s="16"/>
      <c r="Q22" s="16"/>
      <c r="R22" s="16"/>
      <c r="S22" s="15">
        <v>2</v>
      </c>
      <c r="T22" s="26">
        <v>111.17</v>
      </c>
      <c r="U22" s="26">
        <v>146.97</v>
      </c>
      <c r="V22" s="16">
        <f t="shared" si="2"/>
        <v>19.11</v>
      </c>
      <c r="W22" s="16">
        <f t="shared" si="3"/>
        <v>166.07999999999998</v>
      </c>
      <c r="X22" s="17">
        <v>109</v>
      </c>
      <c r="Y22" s="24">
        <f t="shared" si="4"/>
        <v>18102.72</v>
      </c>
      <c r="Z22" s="22" t="s">
        <v>42</v>
      </c>
      <c r="AA22" s="22" t="s">
        <v>10</v>
      </c>
      <c r="AB22" s="18">
        <f t="shared" si="5"/>
        <v>3620.54</v>
      </c>
      <c r="AC22" s="18">
        <f t="shared" si="6"/>
        <v>21723.260000000002</v>
      </c>
    </row>
    <row r="23" spans="1:29" s="19" customFormat="1" ht="82.5">
      <c r="A23" s="12">
        <f t="shared" si="7"/>
        <v>12</v>
      </c>
      <c r="B23" s="14" t="s">
        <v>35</v>
      </c>
      <c r="C23" s="14" t="s">
        <v>76</v>
      </c>
      <c r="D23" s="14" t="s">
        <v>2</v>
      </c>
      <c r="E23" s="14" t="s">
        <v>43</v>
      </c>
      <c r="F23" s="14" t="s">
        <v>39</v>
      </c>
      <c r="G23" s="27" t="s">
        <v>36</v>
      </c>
      <c r="H23" s="27"/>
      <c r="I23" s="27"/>
      <c r="J23" s="14">
        <v>19</v>
      </c>
      <c r="K23" s="16">
        <f t="shared" si="0"/>
        <v>22.450000000000003</v>
      </c>
      <c r="L23" s="16">
        <f t="shared" si="1"/>
        <v>44.900000000000006</v>
      </c>
      <c r="M23" s="16">
        <v>16.85</v>
      </c>
      <c r="N23" s="16"/>
      <c r="O23" s="16">
        <v>5.6</v>
      </c>
      <c r="P23" s="16"/>
      <c r="Q23" s="16"/>
      <c r="R23" s="16"/>
      <c r="S23" s="15">
        <v>2</v>
      </c>
      <c r="T23" s="26">
        <v>110.7</v>
      </c>
      <c r="U23" s="26">
        <v>136.73</v>
      </c>
      <c r="V23" s="16">
        <f t="shared" si="2"/>
        <v>17.77</v>
      </c>
      <c r="W23" s="16">
        <f t="shared" si="3"/>
        <v>154.5</v>
      </c>
      <c r="X23" s="17">
        <v>109</v>
      </c>
      <c r="Y23" s="24">
        <f t="shared" si="4"/>
        <v>16840.5</v>
      </c>
      <c r="Z23" s="18" t="s">
        <v>42</v>
      </c>
      <c r="AA23" s="18" t="s">
        <v>10</v>
      </c>
      <c r="AB23" s="18">
        <f t="shared" si="5"/>
        <v>3368.1</v>
      </c>
      <c r="AC23" s="18">
        <f t="shared" si="6"/>
        <v>20208.6</v>
      </c>
    </row>
    <row r="24" spans="1:29" s="31" customFormat="1" ht="39.75" customHeight="1">
      <c r="A24" s="60" t="s">
        <v>47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29">
        <f>SUM(U12:U23)</f>
        <v>1718.5600000000002</v>
      </c>
      <c r="V24" s="29">
        <f>SUM(V12:V23)</f>
        <v>223.42000000000004</v>
      </c>
      <c r="W24" s="29">
        <f>SUM(W12:W23)</f>
        <v>1941.9800000000002</v>
      </c>
      <c r="X24" s="29"/>
      <c r="Y24" s="29">
        <f>SUM(Y12:Y23)</f>
        <v>211675.82</v>
      </c>
      <c r="Z24" s="30"/>
      <c r="AA24" s="30"/>
      <c r="AB24" s="29">
        <f>SUM(AB12:AB23)</f>
        <v>42335.15</v>
      </c>
      <c r="AC24" s="29">
        <f>SUM(AC12:AC23)</f>
        <v>254010.97000000003</v>
      </c>
    </row>
  </sheetData>
  <autoFilter ref="A11:AC11"/>
  <mergeCells count="39">
    <mergeCell ref="M10:N10"/>
    <mergeCell ref="G9:G11"/>
    <mergeCell ref="A7:AC7"/>
    <mergeCell ref="A8:AC8"/>
    <mergeCell ref="A9:A11"/>
    <mergeCell ref="B9:B11"/>
    <mergeCell ref="Q10:R10"/>
    <mergeCell ref="O10:P10"/>
    <mergeCell ref="C9:C11"/>
    <mergeCell ref="T9:T11"/>
    <mergeCell ref="S9:S11"/>
    <mergeCell ref="D9:D11"/>
    <mergeCell ref="A24:T24"/>
    <mergeCell ref="AB9:AB11"/>
    <mergeCell ref="F9:F11"/>
    <mergeCell ref="J9:J11"/>
    <mergeCell ref="M9:R9"/>
    <mergeCell ref="K9:K11"/>
    <mergeCell ref="E9:E11"/>
    <mergeCell ref="L9:L11"/>
    <mergeCell ref="H9:H11"/>
    <mergeCell ref="I9:I11"/>
    <mergeCell ref="AC9:AC11"/>
    <mergeCell ref="AA9:AA11"/>
    <mergeCell ref="U9:U11"/>
    <mergeCell ref="V9:V11"/>
    <mergeCell ref="Z9:Z11"/>
    <mergeCell ref="W9:W11"/>
    <mergeCell ref="X9:X11"/>
    <mergeCell ref="Y9:Y11"/>
    <mergeCell ref="A4:J4"/>
    <mergeCell ref="A5:J5"/>
    <mergeCell ref="R1:Z1"/>
    <mergeCell ref="A1:J1"/>
    <mergeCell ref="A2:J2"/>
    <mergeCell ref="A3:J3"/>
    <mergeCell ref="R2:Z2"/>
    <mergeCell ref="K1:N1"/>
    <mergeCell ref="R3:Z3"/>
  </mergeCells>
  <printOptions/>
  <pageMargins left="0.31496062992125984" right="0.31496062992125984" top="0.4724409448818898" bottom="0.5511811023622047" header="0.35433070866141736" footer="0.5118110236220472"/>
  <pageSetup orientation="landscape" paperSize="9" scale="41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ntsomak</cp:lastModifiedBy>
  <cp:lastPrinted>2014-09-16T10:17:05Z</cp:lastPrinted>
  <dcterms:created xsi:type="dcterms:W3CDTF">2013-10-03T04:51:20Z</dcterms:created>
  <dcterms:modified xsi:type="dcterms:W3CDTF">2014-09-16T10:58:54Z</dcterms:modified>
  <cp:category/>
  <cp:version/>
  <cp:contentType/>
  <cp:contentStatus/>
</cp:coreProperties>
</file>